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ferent za administraciju\Dječji vrtić Biser Lastova\PROTOKOL\2023\"/>
    </mc:Choice>
  </mc:AlternateContent>
  <xr:revisionPtr revIDLastSave="0" documentId="8_{F7C9633A-6226-45AE-AF16-C0A2C21383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PĆI I POSEBNI DIO" sheetId="1" r:id="rId1"/>
    <sheet name="OBRAZLOŽENJE" sheetId="2" r:id="rId2"/>
  </sheets>
  <definedNames>
    <definedName name="_xlnm.Print_Area" localSheetId="0">'OPĆI I POSEBNI DIO'!$A$1:$H$211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5" i="1" s="1"/>
  <c r="G96" i="1"/>
  <c r="D40" i="1"/>
  <c r="E40" i="1"/>
  <c r="F40" i="1"/>
  <c r="G40" i="1"/>
  <c r="D44" i="1"/>
  <c r="E44" i="1"/>
  <c r="F44" i="1"/>
  <c r="G44" i="1"/>
  <c r="H44" i="1"/>
  <c r="D46" i="1"/>
  <c r="E46" i="1"/>
  <c r="F46" i="1"/>
  <c r="G46" i="1"/>
  <c r="H46" i="1"/>
  <c r="D49" i="1"/>
  <c r="E49" i="1"/>
  <c r="F49" i="1"/>
  <c r="G49" i="1"/>
  <c r="H49" i="1"/>
  <c r="D51" i="1"/>
  <c r="E51" i="1"/>
  <c r="F51" i="1"/>
  <c r="H72" i="1"/>
  <c r="G72" i="1"/>
  <c r="D72" i="1"/>
  <c r="E72" i="1"/>
  <c r="H197" i="1"/>
  <c r="H196" i="1" s="1"/>
  <c r="H195" i="1" s="1"/>
  <c r="H194" i="1" s="1"/>
  <c r="G197" i="1"/>
  <c r="G196" i="1" s="1"/>
  <c r="G195" i="1" s="1"/>
  <c r="G194" i="1" s="1"/>
  <c r="F197" i="1"/>
  <c r="F195" i="1" s="1"/>
  <c r="F194" i="1" s="1"/>
  <c r="E197" i="1"/>
  <c r="E196" i="1" s="1"/>
  <c r="E195" i="1" s="1"/>
  <c r="E194" i="1" s="1"/>
  <c r="D197" i="1"/>
  <c r="D196" i="1" s="1"/>
  <c r="D195" i="1" s="1"/>
  <c r="D194" i="1" s="1"/>
  <c r="H39" i="1" l="1"/>
  <c r="E39" i="1"/>
  <c r="D39" i="1"/>
  <c r="G39" i="1"/>
  <c r="F39" i="1"/>
  <c r="F100" i="1" l="1"/>
  <c r="H173" i="1" l="1"/>
  <c r="H171" i="1" s="1"/>
  <c r="H170" i="1" s="1"/>
  <c r="G173" i="1"/>
  <c r="F173" i="1"/>
  <c r="E173" i="1"/>
  <c r="E171" i="1" s="1"/>
  <c r="E170" i="1" s="1"/>
  <c r="D173" i="1"/>
  <c r="D172" i="1" s="1"/>
  <c r="D171" i="1" s="1"/>
  <c r="D170" i="1" s="1"/>
  <c r="H110" i="1"/>
  <c r="G110" i="1"/>
  <c r="F110" i="1"/>
  <c r="E110" i="1"/>
  <c r="D110" i="1"/>
  <c r="H105" i="1"/>
  <c r="G105" i="1"/>
  <c r="F105" i="1"/>
  <c r="E105" i="1"/>
  <c r="D105" i="1"/>
  <c r="F171" i="1" l="1"/>
  <c r="F170" i="1" s="1"/>
  <c r="G171" i="1"/>
  <c r="G170" i="1" s="1"/>
  <c r="H31" i="1"/>
  <c r="G31" i="1"/>
  <c r="F31" i="1"/>
  <c r="D31" i="1"/>
  <c r="E31" i="1"/>
  <c r="H151" i="1"/>
  <c r="G151" i="1"/>
  <c r="F151" i="1"/>
  <c r="D151" i="1"/>
  <c r="E151" i="1"/>
  <c r="H139" i="1"/>
  <c r="G139" i="1"/>
  <c r="F139" i="1"/>
  <c r="E139" i="1"/>
  <c r="D139" i="1"/>
  <c r="H88" i="1" l="1"/>
  <c r="H87" i="1" s="1"/>
  <c r="G88" i="1"/>
  <c r="G87" i="1" s="1"/>
  <c r="F88" i="1"/>
  <c r="F87" i="1" s="1"/>
  <c r="E88" i="1"/>
  <c r="E87" i="1" s="1"/>
  <c r="D88" i="1"/>
  <c r="D87" i="1" s="1"/>
  <c r="H85" i="1"/>
  <c r="H84" i="1" s="1"/>
  <c r="G85" i="1"/>
  <c r="G84" i="1" s="1"/>
  <c r="F85" i="1"/>
  <c r="F84" i="1" s="1"/>
  <c r="E85" i="1"/>
  <c r="E84" i="1" s="1"/>
  <c r="D85" i="1"/>
  <c r="D84" i="1" s="1"/>
  <c r="D14" i="1"/>
  <c r="H206" i="1" l="1"/>
  <c r="H205" i="1" s="1"/>
  <c r="G206" i="1"/>
  <c r="G205" i="1" s="1"/>
  <c r="G73" i="1" s="1"/>
  <c r="F206" i="1"/>
  <c r="F205" i="1" s="1"/>
  <c r="F204" i="1" s="1"/>
  <c r="F203" i="1" s="1"/>
  <c r="E206" i="1"/>
  <c r="E205" i="1" s="1"/>
  <c r="E204" i="1" s="1"/>
  <c r="E203" i="1" s="1"/>
  <c r="D206" i="1"/>
  <c r="D205" i="1" s="1"/>
  <c r="D73" i="1" s="1"/>
  <c r="H188" i="1"/>
  <c r="H187" i="1" s="1"/>
  <c r="H186" i="1" s="1"/>
  <c r="H185" i="1" s="1"/>
  <c r="G188" i="1"/>
  <c r="G187" i="1" s="1"/>
  <c r="G186" i="1" s="1"/>
  <c r="G185" i="1" s="1"/>
  <c r="F188" i="1"/>
  <c r="F187" i="1" s="1"/>
  <c r="F71" i="1" s="1"/>
  <c r="E188" i="1"/>
  <c r="D188" i="1"/>
  <c r="H179" i="1"/>
  <c r="H178" i="1" s="1"/>
  <c r="H177" i="1" s="1"/>
  <c r="H176" i="1" s="1"/>
  <c r="G179" i="1"/>
  <c r="G178" i="1" s="1"/>
  <c r="G177" i="1" s="1"/>
  <c r="G176" i="1" s="1"/>
  <c r="F179" i="1"/>
  <c r="F177" i="1" s="1"/>
  <c r="F176" i="1" s="1"/>
  <c r="E179" i="1"/>
  <c r="E177" i="1" s="1"/>
  <c r="E176" i="1" s="1"/>
  <c r="D179" i="1"/>
  <c r="D177" i="1" s="1"/>
  <c r="D176" i="1" s="1"/>
  <c r="H168" i="1"/>
  <c r="G168" i="1"/>
  <c r="F168" i="1"/>
  <c r="E168" i="1"/>
  <c r="D168" i="1"/>
  <c r="H166" i="1"/>
  <c r="G166" i="1"/>
  <c r="F166" i="1"/>
  <c r="E166" i="1"/>
  <c r="D166" i="1"/>
  <c r="H164" i="1"/>
  <c r="G164" i="1"/>
  <c r="F164" i="1"/>
  <c r="E164" i="1"/>
  <c r="D164" i="1"/>
  <c r="H159" i="1"/>
  <c r="H65" i="1" s="1"/>
  <c r="G159" i="1"/>
  <c r="G65" i="1" s="1"/>
  <c r="F159" i="1"/>
  <c r="F65" i="1" s="1"/>
  <c r="E159" i="1"/>
  <c r="E65" i="1" s="1"/>
  <c r="D159" i="1"/>
  <c r="H149" i="1"/>
  <c r="G149" i="1"/>
  <c r="F149" i="1"/>
  <c r="E149" i="1"/>
  <c r="D149" i="1"/>
  <c r="H132" i="1"/>
  <c r="G132" i="1"/>
  <c r="F132" i="1"/>
  <c r="E132" i="1"/>
  <c r="D132" i="1"/>
  <c r="H127" i="1"/>
  <c r="G127" i="1"/>
  <c r="F127" i="1"/>
  <c r="E127" i="1"/>
  <c r="D127" i="1"/>
  <c r="H124" i="1"/>
  <c r="G124" i="1"/>
  <c r="F124" i="1"/>
  <c r="E124" i="1"/>
  <c r="D124" i="1"/>
  <c r="H122" i="1"/>
  <c r="G122" i="1"/>
  <c r="F122" i="1"/>
  <c r="E122" i="1"/>
  <c r="D122" i="1"/>
  <c r="H120" i="1"/>
  <c r="G120" i="1"/>
  <c r="F120" i="1"/>
  <c r="E120" i="1"/>
  <c r="D120" i="1"/>
  <c r="H102" i="1"/>
  <c r="G102" i="1"/>
  <c r="F102" i="1"/>
  <c r="E102" i="1"/>
  <c r="D102" i="1"/>
  <c r="H100" i="1"/>
  <c r="G100" i="1"/>
  <c r="E100" i="1"/>
  <c r="D100" i="1"/>
  <c r="H98" i="1"/>
  <c r="G98" i="1"/>
  <c r="F98" i="1"/>
  <c r="E98" i="1"/>
  <c r="D98" i="1"/>
  <c r="E162" i="1" l="1"/>
  <c r="E161" i="1" s="1"/>
  <c r="G62" i="1"/>
  <c r="F62" i="1"/>
  <c r="G162" i="1"/>
  <c r="G161" i="1" s="1"/>
  <c r="G204" i="1"/>
  <c r="G203" i="1" s="1"/>
  <c r="G175" i="1" s="1"/>
  <c r="D163" i="1"/>
  <c r="D162" i="1" s="1"/>
  <c r="D161" i="1" s="1"/>
  <c r="D60" i="1" s="1"/>
  <c r="E73" i="1"/>
  <c r="H162" i="1"/>
  <c r="H161" i="1" s="1"/>
  <c r="F162" i="1"/>
  <c r="F161" i="1" s="1"/>
  <c r="E62" i="1"/>
  <c r="H62" i="1"/>
  <c r="H73" i="1"/>
  <c r="H204" i="1"/>
  <c r="H203" i="1" s="1"/>
  <c r="H175" i="1" s="1"/>
  <c r="D204" i="1"/>
  <c r="D203" i="1" s="1"/>
  <c r="F73" i="1"/>
  <c r="E186" i="1"/>
  <c r="E185" i="1" s="1"/>
  <c r="E175" i="1" s="1"/>
  <c r="F186" i="1"/>
  <c r="F185" i="1" s="1"/>
  <c r="F175" i="1" s="1"/>
  <c r="G71" i="1"/>
  <c r="H71" i="1"/>
  <c r="G70" i="1"/>
  <c r="H70" i="1"/>
  <c r="D186" i="1" l="1"/>
  <c r="D96" i="1"/>
  <c r="E96" i="1"/>
  <c r="E95" i="1" s="1"/>
  <c r="H96" i="1"/>
  <c r="H95" i="1" s="1"/>
  <c r="G95" i="1"/>
  <c r="F118" i="1"/>
  <c r="F117" i="1" s="1"/>
  <c r="E69" i="1"/>
  <c r="E68" i="1" s="1"/>
  <c r="G69" i="1"/>
  <c r="G68" i="1" s="1"/>
  <c r="G19" i="1" s="1"/>
  <c r="G15" i="1" s="1"/>
  <c r="H69" i="1"/>
  <c r="H68" i="1" s="1"/>
  <c r="H19" i="1" s="1"/>
  <c r="G118" i="1"/>
  <c r="G117" i="1" s="1"/>
  <c r="D118" i="1"/>
  <c r="E118" i="1"/>
  <c r="E117" i="1" s="1"/>
  <c r="H118" i="1"/>
  <c r="H117" i="1" s="1"/>
  <c r="F69" i="1"/>
  <c r="F68" i="1" s="1"/>
  <c r="F94" i="1" l="1"/>
  <c r="F93" i="1" s="1"/>
  <c r="E94" i="1"/>
  <c r="E93" i="1" s="1"/>
  <c r="G94" i="1"/>
  <c r="G93" i="1" s="1"/>
  <c r="H94" i="1"/>
  <c r="H93" i="1" s="1"/>
  <c r="H57" i="1"/>
  <c r="H56" i="1" s="1"/>
  <c r="H15" i="1" s="1"/>
  <c r="G57" i="1"/>
  <c r="G56" i="1" s="1"/>
  <c r="G79" i="1" s="1"/>
  <c r="G78" i="1" s="1"/>
  <c r="F57" i="1"/>
  <c r="F56" i="1" s="1"/>
  <c r="F15" i="1" s="1"/>
  <c r="D185" i="1"/>
  <c r="D175" i="1" s="1"/>
  <c r="D69" i="1"/>
  <c r="D68" i="1" s="1"/>
  <c r="D65" i="1"/>
  <c r="D62" i="1"/>
  <c r="D117" i="1"/>
  <c r="D95" i="1"/>
  <c r="D94" i="1" l="1"/>
  <c r="D10" i="1"/>
  <c r="D15" i="1"/>
  <c r="D16" i="1" s="1"/>
  <c r="D18" i="1"/>
  <c r="E57" i="1"/>
  <c r="E56" i="1" s="1"/>
  <c r="G21" i="1"/>
  <c r="G34" i="1" s="1"/>
  <c r="F21" i="1"/>
  <c r="F34" i="1" s="1"/>
  <c r="H21" i="1"/>
  <c r="H34" i="1" s="1"/>
  <c r="F79" i="1"/>
  <c r="F78" i="1" s="1"/>
  <c r="F77" i="1" s="1"/>
  <c r="D57" i="1" l="1"/>
  <c r="D93" i="1"/>
  <c r="D56" i="1" l="1"/>
  <c r="D79" i="1"/>
  <c r="E79" i="1"/>
  <c r="E78" i="1" s="1"/>
  <c r="E77" i="1" s="1"/>
  <c r="D78" i="1" l="1"/>
  <c r="D77" i="1" l="1"/>
</calcChain>
</file>

<file path=xl/sharedStrings.xml><?xml version="1.0" encoding="utf-8"?>
<sst xmlns="http://schemas.openxmlformats.org/spreadsheetml/2006/main" count="275" uniqueCount="158">
  <si>
    <t>PRIHODI POSLOVANJA</t>
  </si>
  <si>
    <t>RASHODI ZA NABAVU NEFINANCIJSKE IMOVINE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</si>
  <si>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</si>
  <si>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</si>
  <si>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</si>
  <si>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</si>
  <si>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</si>
  <si>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</si>
  <si>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</si>
  <si>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</si>
  <si>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</si>
  <si>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Opći prihodi i primici</t>
  </si>
  <si>
    <t>RASHODI POSLOVANJA</t>
  </si>
  <si>
    <t>Naziv rashoda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</si>
  <si>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</si>
  <si>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</si>
  <si>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</si>
  <si>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</si>
  <si>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</si>
  <si>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</si>
  <si>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</si>
  <si>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</si>
  <si>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</si>
  <si>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</si>
  <si>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</si>
  <si>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</si>
  <si>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</si>
  <si>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</si>
  <si>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</si>
  <si>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</si>
  <si>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</si>
  <si>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</si>
  <si>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</si>
  <si>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</si>
  <si>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</si>
  <si>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</si>
  <si>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</si>
  <si>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</si>
  <si>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</si>
  <si>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od donacija</t>
  </si>
  <si>
    <t>Donacije</t>
  </si>
  <si>
    <t>09 Obrazovanje</t>
  </si>
  <si>
    <t>091 Predškolsko i osnovno obrazovanje</t>
  </si>
  <si>
    <t>0911 Predškolsko obrazovanje</t>
  </si>
  <si>
    <t>Financijski rashodi</t>
  </si>
  <si>
    <t>Prihodi od upravnih i administrativnih pristojbi-participacija roditelja</t>
  </si>
  <si>
    <t>Izvor financiranja 11</t>
  </si>
  <si>
    <t>Plaće (bruto)</t>
  </si>
  <si>
    <t>Ostali rashodi za zaposlene</t>
  </si>
  <si>
    <t>Plaće za redovan rad - bruto</t>
  </si>
  <si>
    <t>Ostali rashodi za zaposlene - nagrade, darovi, regres, ostalo</t>
  </si>
  <si>
    <t>Doprinosi na plaće</t>
  </si>
  <si>
    <t>Doprinos za obvezno zdravstveno osiguranje</t>
  </si>
  <si>
    <t>Izvor financiranja 43</t>
  </si>
  <si>
    <t>Naknade troškova zaposlenima</t>
  </si>
  <si>
    <t>Službena putovanja</t>
  </si>
  <si>
    <t>Naknade za prijevoz, rad na terenu i odvojeni život</t>
  </si>
  <si>
    <t>Stručno usavršavanje zaposlenika</t>
  </si>
  <si>
    <t>Ostale naknade troškova zaposlenicima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</si>
  <si>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</si>
  <si>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</si>
  <si>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</si>
  <si>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</si>
  <si>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</si>
  <si>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</si>
  <si>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</si>
  <si>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</si>
  <si>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REDOVNA DJELATNOST DJEČJEG VRTIĆA</t>
  </si>
  <si>
    <t>PROGRAM P000001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</si>
  <si>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</si>
  <si>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</si>
  <si>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</si>
  <si>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</si>
  <si>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</si>
  <si>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</si>
  <si>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</si>
  <si>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</si>
  <si>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</si>
  <si>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</si>
  <si>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</si>
  <si>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</si>
  <si>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</si>
  <si>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</si>
  <si>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</si>
  <si>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financijski rashodi</t>
  </si>
  <si>
    <t>Bankarske usluge i usluge platnog prometa</t>
  </si>
  <si>
    <t>Izvor financiranja    43</t>
  </si>
  <si>
    <t>Izvor financiranja    11</t>
  </si>
  <si>
    <t>Izvor financiranja    52</t>
  </si>
  <si>
    <t xml:space="preserve">Ostale pomoći </t>
  </si>
  <si>
    <t>Ostale pomoći - sufinanciranje vrtića drugih općina i gradova</t>
  </si>
  <si>
    <t xml:space="preserve">Prihodi od imovine </t>
  </si>
  <si>
    <t>Opći prihodi i primici - kamate na depozit u banci</t>
  </si>
  <si>
    <t>Ostali prihodi za posebne namjene - učešće roditelja u cijeni vrtića</t>
  </si>
  <si>
    <t>Donacije od pravnih i fizičkih osoba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</si>
  <si>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</si>
  <si>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</si>
  <si>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</si>
  <si>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</si>
  <si>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</si>
  <si>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</si>
  <si>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Izvor financiranja 61</t>
  </si>
  <si>
    <t>RASHODI ZA NABAVU NEFINANCIJSKE IMOVINE  kn</t>
  </si>
  <si>
    <t>RAZLIKA - VIŠAK / MANJAK  kn</t>
  </si>
  <si>
    <t>EUR</t>
  </si>
  <si>
    <t>Prihodi  od naknada štete s naslova osiguranja</t>
  </si>
  <si>
    <t>Izvor financiranja    71</t>
  </si>
  <si>
    <t>Prihodi od naknada šteta s naslova osiguranja</t>
  </si>
  <si>
    <t>Ostale usluge</t>
  </si>
  <si>
    <t>Opći prihodi i primici - prihodi od nadležnog proračuna iz ekonomske cijene</t>
  </si>
  <si>
    <t>Aktivnost A000001</t>
  </si>
  <si>
    <t>DJELATNOST DJEČJEG VRTIĆA</t>
  </si>
  <si>
    <t xml:space="preserve">NABAVA OPREME </t>
  </si>
  <si>
    <t>Izvor financiranja 52</t>
  </si>
  <si>
    <t>Pomoći</t>
  </si>
  <si>
    <t>KAPITALNI PROJEKT K000001</t>
  </si>
  <si>
    <t>Ostale pomoći - prihod za financiranje nabave opreme</t>
  </si>
  <si>
    <t>Ostale pomoći - prihod iz državnog proračuna za predškolu</t>
  </si>
  <si>
    <t>Plan za 2023. u eurima</t>
  </si>
  <si>
    <t>Projekcija 
za 2024. u eurima</t>
  </si>
  <si>
    <t>Projekcija 
za 2025. u eurima</t>
  </si>
  <si>
    <t>Članak 3.</t>
  </si>
  <si>
    <t>1. NAZIV PROGRAMA</t>
  </si>
  <si>
    <t>2.  CILJEVI (što se programom želi postići)</t>
  </si>
  <si>
    <t xml:space="preserve">Kreiranje poticajnog okruženja i stavljanje svih prostora u funkciju djece te razvijanje međugrupne suradnje.                                                                         
Korištenje odgojno - obrazovnog potencijala dvorišta dječjeg vrtića kao integralne komponente cjelokupnog okruženja za odgoj i učenje.                                                                                                              Ostvarivanje optimalnih uvjeta za stvaranje osjećaja sigurnosti djeteta, roditelja i odgojitelja u razdoblju prilagodbe.                                                                      
Poticanje djetetove samostalnosti u procesu prehrane i usvajanja pravilnih higijenskih navika.                                                                                              Odgoj kao komunikacija.                                                                                                                            </t>
  </si>
  <si>
    <t>3. NAČIN OSTVARENJA CILJA (kako se nastoji realizirati program, tko je korisnik ili primatelj usluge)</t>
  </si>
  <si>
    <t>Podizanje kvalitete rada s djecom na što višu razinu ostvarivati će se stalnim i kvalitetnim usavršavanjem odgojitelja  te podizanjem materijalnih i drugih uvjeta, prema našim mogućnostima, na viši standard.                                                    
Postavljanje fleksibilne organizacije rada vrtića, ostvarivanje njege, zaštite i odgojno-obrazovnog procesa prilagođavanjem potrebama djece i uvažavanjem njihovih individualnih i posebnih potreba.                                        
Poticanje djece na izražavanje kreativnosti, talenta i sposobnosti te razvoj pozitivnih vrijednosti ostvarivat će se kroz uključivanje u dodatne aktivnosti te druge vrtićke projekte, organizaciju priredbi i manifestacija.</t>
  </si>
  <si>
    <t>4. ZAKONSKE I DRUGE PODLOGE NA KOJIMA SE ZASNIVA PROGRAM</t>
  </si>
  <si>
    <t xml:space="preserve">Ustav Republike Hrvatske                                                                                 
Zakon o ustanovama                                                                         
Zakon o predškolskom odgoju i obrazovanju                                
Državni pedagoški standard predškolskog odgoja i naobrazbe                                                                                                              </t>
  </si>
  <si>
    <t xml:space="preserve">5. POKAZATELJI REZULTATA NA KOJIMA SE ZASNIVAJU IZRAČUNI I OCJENE POTREBNIH SREDSTAVA </t>
  </si>
  <si>
    <t>6. RAZLOG ODSTUPANJA OD PROŠLOGODIŠNJIH PROJEKCIJA</t>
  </si>
  <si>
    <t>Nije primjenjivo.</t>
  </si>
  <si>
    <t xml:space="preserve">7. POKAZATELJI USPJEŠNOSTI: </t>
  </si>
  <si>
    <t>PREDSJEDNICA UPRAVNOG VIJEĆA</t>
  </si>
  <si>
    <t xml:space="preserve">Članak 1. </t>
  </si>
  <si>
    <t>Antonia Frlan</t>
  </si>
  <si>
    <t>Članak 2.</t>
  </si>
  <si>
    <t>Uspješnost rada očituje se i u osiguravanju kvalitetnih materijalnih i prostornih uvjeta u kojima se provodi odgojno-obrazovni rad. Prostor se redovito održava, didaktika i druga pomagala se redovito obnavljaju.</t>
  </si>
  <si>
    <t xml:space="preserve">      Ovaj Plan stupa na snagu danom donošenja.</t>
  </si>
  <si>
    <t xml:space="preserve">Cjelodnevni redoviti program u trajanju od 8 sati dnevno s dvije odgojno obrazovne skupine: jaslična i vrtićna                                                                                                                                                                                                                      </t>
  </si>
  <si>
    <t>Plan za 2024. u eurima</t>
  </si>
  <si>
    <t>Projekcija 
za 2026. u eurima</t>
  </si>
  <si>
    <t>Plan 2023. u eurima</t>
  </si>
  <si>
    <t>Izvršenje 2022. u kunama</t>
  </si>
  <si>
    <t>Plan 2023. u kunama</t>
  </si>
  <si>
    <t>Izvršenje 2022. u  kunama</t>
  </si>
  <si>
    <t>FINANCIJSKI PLAN DJEČJEG VRTIĆA BISER LASTOVA ZA 2024. GODINU I PROJEKCIJE ZA 2025. i 2026. GODINU</t>
  </si>
  <si>
    <t xml:space="preserve">      Obrazloženje financijskog plana za 2024. godinu kako slijedi:</t>
  </si>
  <si>
    <t xml:space="preserve">Na temelju stvarnih troškova za zaposlene, za materijal i energiju,  za usluge te za financijske usluge izrađen je Plan za 2024. godinu i projekcije za 2025. i 2026. godinu.
Što se tiče prihoda, planirano je sukladno broju upisane djece i participaciji korisnika usluga i sredstvima osiguranim u Proračunu Općine Lastovo.                                                                                                       Prema planu prihoda i primitaka  za period 2024.- 2026. godine sadržani su slijedeći prihodi:
• Prihodi iz  nadležnog proračuna za financiranje rashoda poslovanja
To su prihodi Općine Lastovo za financiranje redovne djelatnosti  Dječjeg vrtića. Za financiranje rashoda poslovanja u 2024.godini planiran je  iznos od 171.500,00 eura za redovnu djelatnost i 4.500,00 eura za nabavu nefinancijske imovine.                                                                                                                                          •Prihodi za posebne namjene- učešće roditelja u cijeni vrtića planirani su u iznosu 31.800,00 eura za 2024. godinu, 31.850,00 eura za 2025. godinu te 31.850 eura za 2026. godinu.                                                    Prihodima iz nadležnog proračuna (Proračun Općine Lastovo) i prihodima za posebne namjene - učešće roditelja u cijeni vrtića predviđeno je u 2024. godini financiranje: rashoda za zaposlene (plaće, ostali rashodi za zaposlene te doprinosi za zdravstveno osiguranje) u iznosu od 118.000,00 eura, materijalnih rashoda (službena putovanja, naknade za prijevoz, uredski materijal i ostali materijalni rashodi, materijal i sirovine - namirnice, energija - struja, plin i lož ulje, sitni inventar i auto gume, usluge telefona, usluge tekućeg i investicijskog održavanja, komunalne usluge, zdravstvene usluge, intelektualne i osobne usluge te ostale usluge) u iznosu od 52.450,00 eura, financijskih rashoda (bankarske usluge te usluge platnog prometa) u iznosu od 550,00 eura te rashoda za nabavu proizvedene dugotrajne imovine (nabava računala i računalne opreme) u iznosu od 4.500,00 eura.                                                      </t>
  </si>
  <si>
    <t xml:space="preserve">PRIHODI UKUPNO             </t>
  </si>
  <si>
    <t xml:space="preserve">PRIHODI POSLOVANJA      </t>
  </si>
  <si>
    <t xml:space="preserve">PRIHODI OD PRODAJE NEFINANCIJSKE IMOVINE   </t>
  </si>
  <si>
    <t xml:space="preserve">RASHODI UKUPNO             </t>
  </si>
  <si>
    <t xml:space="preserve">RASHODI  POSLOVANJA     </t>
  </si>
  <si>
    <t xml:space="preserve">          Na temelju članka 38. Zakon o proračunu (Narodne novine broj 144/21.), članka 36. Zakona o ustanovama ("Narodne novine", broj 76/93., 29/97., 47/99., 35/08. i 127/19.) te članka 42. Statuta Dječjeg vrtića Biser Lastova, a sukladno donesenom Proračunu Općine Lastovo za 2024. godinu, na prijedlog ravnateljice, Upravno vijeće Dječjeg vrtića Biser Lastova, na 33. sjednici održanoj 14. prosinca 2023. godine donosi</t>
  </si>
  <si>
    <t>Lastovo, 14. prosinca 2023. godine</t>
  </si>
  <si>
    <t>KLASA: 400-02/23-01/01</t>
  </si>
  <si>
    <t>URBROJ: 2145-05-02-1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</si>
</sst>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MS Sans Serif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/>
    <xf numFmtId="0" fontId="7" fillId="0" borderId="11" xfId="0" applyFont="1" applyBorder="1"/>
    <xf numFmtId="0" fontId="7" fillId="0" borderId="10" xfId="0" applyFont="1" applyBorder="1"/>
    <xf numFmtId="0" fontId="8" fillId="0" borderId="0" xfId="0" applyFont="1"/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4" fontId="9" fillId="0" borderId="3" xfId="0" applyNumberFormat="1" applyFont="1" applyBorder="1"/>
    <xf numFmtId="0" fontId="9" fillId="0" borderId="0" xfId="0" applyFont="1"/>
    <xf numFmtId="0" fontId="7" fillId="5" borderId="6" xfId="0" applyFont="1" applyFill="1" applyBorder="1"/>
    <xf numFmtId="4" fontId="7" fillId="5" borderId="6" xfId="0" applyNumberFormat="1" applyFont="1" applyFill="1" applyBorder="1"/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7" fillId="0" borderId="1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center" wrapText="1"/>
    </xf>
    <xf numFmtId="0" fontId="17" fillId="2" borderId="3" xfId="0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right"/>
    </xf>
    <xf numFmtId="4" fontId="20" fillId="7" borderId="3" xfId="0" applyNumberFormat="1" applyFont="1" applyFill="1" applyBorder="1" applyAlignment="1">
      <alignment horizontal="right"/>
    </xf>
    <xf numFmtId="0" fontId="21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4" fontId="23" fillId="6" borderId="3" xfId="0" applyNumberFormat="1" applyFont="1" applyFill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/>
    </xf>
    <xf numFmtId="0" fontId="22" fillId="6" borderId="2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vertical="center"/>
    </xf>
    <xf numFmtId="0" fontId="24" fillId="2" borderId="1" xfId="0" quotePrefix="1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/>
    </xf>
    <xf numFmtId="4" fontId="17" fillId="3" borderId="3" xfId="0" applyNumberFormat="1" applyFont="1" applyFill="1" applyBorder="1" applyAlignment="1">
      <alignment horizontal="right"/>
    </xf>
    <xf numFmtId="0" fontId="29" fillId="0" borderId="0" xfId="0" quotePrefix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4" fontId="17" fillId="4" borderId="1" xfId="0" quotePrefix="1" applyNumberFormat="1" applyFont="1" applyFill="1" applyBorder="1" applyAlignment="1">
      <alignment horizontal="right"/>
    </xf>
    <xf numFmtId="4" fontId="17" fillId="3" borderId="1" xfId="0" quotePrefix="1" applyNumberFormat="1" applyFont="1" applyFill="1" applyBorder="1" applyAlignment="1">
      <alignment horizontal="right"/>
    </xf>
    <xf numFmtId="4" fontId="17" fillId="3" borderId="3" xfId="0" applyNumberFormat="1" applyFont="1" applyFill="1" applyBorder="1" applyAlignment="1">
      <alignment horizontal="right" wrapText="1"/>
    </xf>
    <xf numFmtId="0" fontId="13" fillId="0" borderId="0" xfId="0" applyFont="1"/>
    <xf numFmtId="4" fontId="13" fillId="0" borderId="0" xfId="0" applyNumberFormat="1" applyFont="1"/>
    <xf numFmtId="0" fontId="32" fillId="0" borderId="0" xfId="0" quotePrefix="1" applyFont="1" applyAlignment="1">
      <alignment horizontal="left" wrapText="1"/>
    </xf>
    <xf numFmtId="0" fontId="12" fillId="0" borderId="0" xfId="0" applyFont="1" applyAlignment="1">
      <alignment wrapText="1"/>
    </xf>
    <xf numFmtId="3" fontId="14" fillId="0" borderId="0" xfId="0" applyNumberFormat="1" applyFont="1" applyAlignment="1">
      <alignment horizontal="right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0" fontId="21" fillId="2" borderId="3" xfId="0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right"/>
    </xf>
    <xf numFmtId="0" fontId="22" fillId="3" borderId="3" xfId="0" quotePrefix="1" applyFont="1" applyFill="1" applyBorder="1" applyAlignment="1">
      <alignment horizontal="left" vertical="center"/>
    </xf>
    <xf numFmtId="4" fontId="27" fillId="3" borderId="4" xfId="0" applyNumberFormat="1" applyFont="1" applyFill="1" applyBorder="1" applyAlignment="1">
      <alignment horizontal="right"/>
    </xf>
    <xf numFmtId="4" fontId="27" fillId="3" borderId="3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/>
    </xf>
    <xf numFmtId="0" fontId="22" fillId="3" borderId="3" xfId="0" quotePrefix="1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 wrapText="1"/>
    </xf>
    <xf numFmtId="0" fontId="28" fillId="3" borderId="3" xfId="0" quotePrefix="1" applyFont="1" applyFill="1" applyBorder="1" applyAlignment="1">
      <alignment horizontal="left" vertical="center"/>
    </xf>
    <xf numFmtId="4" fontId="31" fillId="3" borderId="4" xfId="0" applyNumberFormat="1" applyFont="1" applyFill="1" applyBorder="1" applyAlignment="1">
      <alignment horizontal="right"/>
    </xf>
    <xf numFmtId="4" fontId="31" fillId="3" borderId="3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left" vertical="center" wrapText="1"/>
    </xf>
    <xf numFmtId="0" fontId="28" fillId="2" borderId="6" xfId="0" quotePrefix="1" applyFont="1" applyFill="1" applyBorder="1" applyAlignment="1">
      <alignment horizontal="left" vertical="center"/>
    </xf>
    <xf numFmtId="0" fontId="22" fillId="2" borderId="6" xfId="0" quotePrefix="1" applyFont="1" applyFill="1" applyBorder="1" applyAlignment="1">
      <alignment horizontal="left" vertical="center"/>
    </xf>
    <xf numFmtId="4" fontId="31" fillId="2" borderId="9" xfId="0" applyNumberFormat="1" applyFont="1" applyFill="1" applyBorder="1" applyAlignment="1">
      <alignment horizontal="right"/>
    </xf>
    <xf numFmtId="0" fontId="18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vertical="center" wrapText="1"/>
    </xf>
    <xf numFmtId="4" fontId="20" fillId="2" borderId="8" xfId="0" applyNumberFormat="1" applyFont="1" applyFill="1" applyBorder="1" applyAlignment="1">
      <alignment horizontal="right"/>
    </xf>
    <xf numFmtId="0" fontId="21" fillId="2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33" fillId="3" borderId="3" xfId="0" applyFont="1" applyFill="1" applyBorder="1"/>
    <xf numFmtId="4" fontId="33" fillId="3" borderId="3" xfId="0" applyNumberFormat="1" applyFont="1" applyFill="1" applyBorder="1"/>
    <xf numFmtId="0" fontId="28" fillId="2" borderId="0" xfId="0" applyFont="1" applyFill="1" applyAlignment="1">
      <alignment horizontal="left" vertical="center" wrapText="1"/>
    </xf>
    <xf numFmtId="0" fontId="22" fillId="2" borderId="0" xfId="0" quotePrefix="1" applyFont="1" applyFill="1" applyAlignment="1">
      <alignment horizontal="left" vertical="center"/>
    </xf>
    <xf numFmtId="3" fontId="3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right" wrapText="1"/>
    </xf>
    <xf numFmtId="0" fontId="22" fillId="2" borderId="3" xfId="0" quotePrefix="1" applyFont="1" applyFill="1" applyBorder="1" applyAlignment="1">
      <alignment horizontal="left" vertical="center" wrapText="1"/>
    </xf>
    <xf numFmtId="4" fontId="31" fillId="2" borderId="4" xfId="0" applyNumberFormat="1" applyFont="1" applyFill="1" applyBorder="1" applyAlignment="1">
      <alignment horizontal="right"/>
    </xf>
    <xf numFmtId="0" fontId="28" fillId="2" borderId="3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4" fontId="31" fillId="3" borderId="3" xfId="0" applyNumberFormat="1" applyFont="1" applyFill="1" applyBorder="1" applyAlignment="1">
      <alignment horizontal="right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4" fontId="20" fillId="2" borderId="9" xfId="0" applyNumberFormat="1" applyFont="1" applyFill="1" applyBorder="1" applyAlignment="1">
      <alignment horizontal="right"/>
    </xf>
    <xf numFmtId="0" fontId="20" fillId="2" borderId="15" xfId="0" applyFont="1" applyFill="1" applyBorder="1" applyAlignment="1">
      <alignment horizontal="left" vertical="center" wrapText="1"/>
    </xf>
    <xf numFmtId="4" fontId="20" fillId="2" borderId="15" xfId="0" applyNumberFormat="1" applyFont="1" applyFill="1" applyBorder="1" applyAlignment="1">
      <alignment horizontal="right"/>
    </xf>
    <xf numFmtId="0" fontId="27" fillId="3" borderId="8" xfId="0" applyFont="1" applyFill="1" applyBorder="1" applyAlignment="1">
      <alignment horizontal="left" vertical="center" wrapText="1"/>
    </xf>
    <xf numFmtId="4" fontId="31" fillId="3" borderId="8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 wrapText="1"/>
    </xf>
    <xf numFmtId="4" fontId="23" fillId="2" borderId="4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 indent="1"/>
    </xf>
    <xf numFmtId="0" fontId="31" fillId="2" borderId="2" xfId="0" applyFont="1" applyFill="1" applyBorder="1" applyAlignment="1">
      <alignment horizontal="left" vertical="center" wrapText="1" indent="1"/>
    </xf>
    <xf numFmtId="0" fontId="31" fillId="5" borderId="4" xfId="0" applyFont="1" applyFill="1" applyBorder="1" applyAlignment="1">
      <alignment horizontal="left" vertical="center" wrapText="1"/>
    </xf>
    <xf numFmtId="4" fontId="31" fillId="5" borderId="4" xfId="0" applyNumberFormat="1" applyFont="1" applyFill="1" applyBorder="1" applyAlignment="1">
      <alignment horizontal="right"/>
    </xf>
    <xf numFmtId="4" fontId="31" fillId="5" borderId="3" xfId="0" applyNumberFormat="1" applyFont="1" applyFill="1" applyBorder="1" applyAlignment="1">
      <alignment horizontal="right"/>
    </xf>
    <xf numFmtId="4" fontId="31" fillId="5" borderId="3" xfId="0" applyNumberFormat="1" applyFont="1" applyFill="1" applyBorder="1" applyAlignment="1">
      <alignment horizontal="right" wrapText="1"/>
    </xf>
    <xf numFmtId="0" fontId="23" fillId="2" borderId="2" xfId="0" applyFont="1" applyFill="1" applyBorder="1" applyAlignment="1">
      <alignment horizontal="left" vertical="center" wrapText="1" indent="1"/>
    </xf>
    <xf numFmtId="0" fontId="31" fillId="2" borderId="11" xfId="0" applyFont="1" applyFill="1" applyBorder="1" applyAlignment="1">
      <alignment horizontal="left" vertical="center" wrapText="1" indent="1"/>
    </xf>
    <xf numFmtId="0" fontId="31" fillId="2" borderId="10" xfId="0" applyFont="1" applyFill="1" applyBorder="1" applyAlignment="1">
      <alignment horizontal="left" vertical="center" wrapText="1" indent="1"/>
    </xf>
    <xf numFmtId="0" fontId="31" fillId="5" borderId="9" xfId="0" applyFont="1" applyFill="1" applyBorder="1" applyAlignment="1">
      <alignment horizontal="left" vertical="center" wrapText="1"/>
    </xf>
    <xf numFmtId="4" fontId="31" fillId="5" borderId="9" xfId="0" applyNumberFormat="1" applyFont="1" applyFill="1" applyBorder="1" applyAlignment="1">
      <alignment horizontal="right"/>
    </xf>
    <xf numFmtId="4" fontId="31" fillId="5" borderId="6" xfId="0" applyNumberFormat="1" applyFont="1" applyFill="1" applyBorder="1" applyAlignment="1">
      <alignment horizontal="right"/>
    </xf>
    <xf numFmtId="4" fontId="31" fillId="5" borderId="6" xfId="0" applyNumberFormat="1" applyFont="1" applyFill="1" applyBorder="1" applyAlignment="1">
      <alignment horizontal="right" wrapText="1"/>
    </xf>
    <xf numFmtId="0" fontId="22" fillId="3" borderId="7" xfId="0" quotePrefix="1" applyFont="1" applyFill="1" applyBorder="1" applyAlignment="1">
      <alignment horizontal="left" vertical="center"/>
    </xf>
    <xf numFmtId="4" fontId="27" fillId="3" borderId="8" xfId="0" applyNumberFormat="1" applyFont="1" applyFill="1" applyBorder="1" applyAlignment="1">
      <alignment horizontal="right"/>
    </xf>
    <xf numFmtId="4" fontId="31" fillId="5" borderId="4" xfId="0" applyNumberFormat="1" applyFont="1" applyFill="1" applyBorder="1" applyAlignment="1">
      <alignment horizontal="right" wrapText="1"/>
    </xf>
    <xf numFmtId="0" fontId="17" fillId="2" borderId="15" xfId="0" applyFont="1" applyFill="1" applyBorder="1" applyAlignment="1">
      <alignment horizontal="left" vertical="center" wrapText="1"/>
    </xf>
    <xf numFmtId="4" fontId="17" fillId="2" borderId="15" xfId="0" applyNumberFormat="1" applyFont="1" applyFill="1" applyBorder="1" applyAlignment="1">
      <alignment horizontal="right"/>
    </xf>
    <xf numFmtId="0" fontId="36" fillId="0" borderId="1" xfId="0" applyFont="1" applyBorder="1"/>
    <xf numFmtId="0" fontId="36" fillId="0" borderId="2" xfId="0" applyFont="1" applyBorder="1" applyAlignment="1">
      <alignment horizontal="center"/>
    </xf>
    <xf numFmtId="0" fontId="36" fillId="0" borderId="3" xfId="0" applyFont="1" applyBorder="1"/>
    <xf numFmtId="4" fontId="36" fillId="0" borderId="3" xfId="0" applyNumberFormat="1" applyFont="1" applyBorder="1"/>
    <xf numFmtId="0" fontId="34" fillId="0" borderId="1" xfId="0" applyFont="1" applyBorder="1"/>
    <xf numFmtId="0" fontId="34" fillId="0" borderId="2" xfId="0" applyFont="1" applyBorder="1"/>
    <xf numFmtId="0" fontId="34" fillId="5" borderId="3" xfId="0" applyFont="1" applyFill="1" applyBorder="1"/>
    <xf numFmtId="4" fontId="34" fillId="5" borderId="3" xfId="0" applyNumberFormat="1" applyFont="1" applyFill="1" applyBorder="1"/>
    <xf numFmtId="0" fontId="34" fillId="0" borderId="11" xfId="0" applyFont="1" applyBorder="1"/>
    <xf numFmtId="0" fontId="34" fillId="0" borderId="10" xfId="0" applyFont="1" applyBorder="1"/>
    <xf numFmtId="0" fontId="34" fillId="5" borderId="6" xfId="0" applyFont="1" applyFill="1" applyBorder="1"/>
    <xf numFmtId="4" fontId="34" fillId="5" borderId="6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6" fillId="0" borderId="0" xfId="0" applyFont="1" applyAlignment="1">
      <alignment horizontal="left"/>
    </xf>
    <xf numFmtId="0" fontId="27" fillId="3" borderId="12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5" fillId="2" borderId="13" xfId="0" applyFont="1" applyFill="1" applyBorder="1" applyAlignment="1">
      <alignment horizontal="left" vertical="center" wrapText="1"/>
    </xf>
    <xf numFmtId="0" fontId="35" fillId="2" borderId="14" xfId="0" applyFont="1" applyFill="1" applyBorder="1" applyAlignment="1">
      <alignment horizontal="left" vertical="center" wrapText="1"/>
    </xf>
    <xf numFmtId="4" fontId="23" fillId="2" borderId="1" xfId="0" applyNumberFormat="1" applyFont="1" applyFill="1" applyBorder="1" applyAlignment="1">
      <alignment horizontal="center"/>
    </xf>
    <xf numFmtId="4" fontId="23" fillId="2" borderId="2" xfId="0" applyNumberFormat="1" applyFont="1" applyFill="1" applyBorder="1" applyAlignment="1">
      <alignment horizontal="center"/>
    </xf>
    <xf numFmtId="4" fontId="23" fillId="2" borderId="4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21" fillId="3" borderId="1" xfId="0" quotePrefix="1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1" xfId="0" quotePrefix="1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8" fillId="3" borderId="1" xfId="0" quotePrefix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8" fillId="0" borderId="1" xfId="0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7" fillId="0" borderId="20" xfId="0" applyFont="1" applyBorder="1" applyAlignment="1">
      <alignment vertical="center" wrapText="1"/>
    </xf>
    <xf numFmtId="0" fontId="37" fillId="0" borderId="22" xfId="0" applyFont="1" applyBorder="1" applyAlignment="1">
      <alignment vertical="center" wrapText="1"/>
    </xf>
    <xf numFmtId="0" fontId="37" fillId="0" borderId="18" xfId="0" applyFont="1" applyBorder="1" applyAlignment="1">
      <alignment vertical="center" wrapText="1"/>
    </xf>
    <xf numFmtId="0" fontId="10" fillId="0" borderId="21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37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12" fillId="0" borderId="0" xfId="0" applyFont="1" applyAlignment="1">
      <alignment horizontal="left"/>
    </xf>
    <xf numFmtId="0" fontId="37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0" fillId="0" borderId="23" xfId="0" applyFont="1" applyBorder="1" applyAlignment="1" applyProtection="1">
      <alignment vertical="top" wrapText="1"/>
      <protection locked="0"/>
    </xf>
    <xf numFmtId="0" fontId="37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top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0"/>
  <sheetViews>
    <sheetView topLeftCell="A7" zoomScale="120" zoomScaleNormal="120" workbookViewId="0">
      <selection sqref="A1:H1"/>
    </sheetView>
  </sheetViews>
  <sheetFormatPr defaultRowHeight="15"/>
  <cols>
    <col min="1" max="1" width="8.42578125" customWidth="1"/>
    <col min="3" max="3" width="66.5703125" customWidth="1"/>
    <col min="4" max="4" width="15.5703125" bestFit="1" customWidth="1"/>
    <col min="5" max="5" width="14.42578125" customWidth="1"/>
    <col min="6" max="6" width="12.42578125" customWidth="1"/>
    <col min="7" max="7" width="12.5703125" bestFit="1" customWidth="1"/>
    <col min="8" max="8" width="13" customWidth="1"/>
  </cols>
  <sheetData>
    <row r="1" spans="1:8" ht="47.25" customHeight="1">
      <c r="A1" s="179" t="s">
        <v>154</v>
      </c>
      <c r="B1" s="179"/>
      <c r="C1" s="179"/>
      <c r="D1" s="179"/>
      <c r="E1" s="179"/>
      <c r="F1" s="179"/>
      <c r="G1" s="179"/>
      <c r="H1" s="179"/>
    </row>
    <row r="2" spans="1:8" ht="10.5" customHeight="1">
      <c r="A2" s="19"/>
      <c r="B2" s="19"/>
      <c r="C2" s="19"/>
      <c r="D2" s="19"/>
      <c r="E2" s="19"/>
      <c r="F2" s="19"/>
      <c r="G2" s="19"/>
      <c r="H2" s="19"/>
    </row>
    <row r="3" spans="1:8" ht="15.75">
      <c r="A3" s="162" t="s">
        <v>146</v>
      </c>
      <c r="B3" s="162"/>
      <c r="C3" s="162"/>
      <c r="D3" s="162"/>
      <c r="E3" s="162"/>
      <c r="F3" s="162"/>
      <c r="G3" s="162"/>
      <c r="H3" s="162"/>
    </row>
    <row r="4" spans="1:8" ht="15.75">
      <c r="A4" s="20"/>
      <c r="B4" s="20"/>
      <c r="C4" s="20"/>
      <c r="D4" s="20"/>
      <c r="E4" s="20"/>
      <c r="F4" s="20"/>
      <c r="G4" s="20"/>
      <c r="H4" s="20"/>
    </row>
    <row r="5" spans="1:8" ht="16.5" customHeight="1">
      <c r="A5" s="147" t="s">
        <v>134</v>
      </c>
      <c r="B5" s="147"/>
      <c r="C5" s="147"/>
      <c r="D5" s="147"/>
      <c r="E5" s="147"/>
      <c r="F5" s="147"/>
      <c r="G5" s="147"/>
      <c r="H5" s="147"/>
    </row>
    <row r="6" spans="1:8" ht="15.75">
      <c r="A6" s="162" t="s">
        <v>22</v>
      </c>
      <c r="B6" s="162"/>
      <c r="C6" s="162"/>
      <c r="D6" s="162"/>
      <c r="E6" s="162"/>
      <c r="F6" s="162"/>
      <c r="G6" s="183"/>
      <c r="H6" s="183"/>
    </row>
    <row r="7" spans="1:8" ht="18" customHeight="1">
      <c r="A7" s="162" t="s">
        <v>29</v>
      </c>
      <c r="B7" s="163"/>
      <c r="C7" s="163"/>
      <c r="D7" s="163"/>
      <c r="E7" s="163"/>
      <c r="F7" s="163"/>
      <c r="G7" s="163"/>
      <c r="H7" s="163"/>
    </row>
    <row r="8" spans="1:8" ht="38.25">
      <c r="A8" s="21"/>
      <c r="B8" s="22"/>
      <c r="C8" s="23"/>
      <c r="D8" s="24" t="s">
        <v>143</v>
      </c>
      <c r="E8" s="24" t="s">
        <v>142</v>
      </c>
      <c r="F8" s="24" t="s">
        <v>140</v>
      </c>
      <c r="G8" s="24" t="s">
        <v>120</v>
      </c>
      <c r="H8" s="24" t="s">
        <v>141</v>
      </c>
    </row>
    <row r="9" spans="1:8">
      <c r="A9" s="184" t="s">
        <v>149</v>
      </c>
      <c r="B9" s="178"/>
      <c r="C9" s="178"/>
      <c r="D9" s="25">
        <v>847503.88</v>
      </c>
      <c r="E9" s="30">
        <v>149700</v>
      </c>
      <c r="F9" s="26">
        <v>176000</v>
      </c>
      <c r="G9" s="26">
        <v>176550</v>
      </c>
      <c r="H9" s="26">
        <v>181050</v>
      </c>
    </row>
    <row r="10" spans="1:8">
      <c r="A10" s="27"/>
      <c r="B10" s="28"/>
      <c r="C10" s="29" t="s">
        <v>104</v>
      </c>
      <c r="D10" s="30">
        <f>SUM(D9/7.5345)</f>
        <v>112483.09509589222</v>
      </c>
      <c r="F10" s="154"/>
      <c r="G10" s="155"/>
      <c r="H10" s="156"/>
    </row>
    <row r="11" spans="1:8">
      <c r="A11" s="185" t="s">
        <v>150</v>
      </c>
      <c r="B11" s="182"/>
      <c r="C11" s="182"/>
      <c r="D11" s="31">
        <v>847503.88</v>
      </c>
      <c r="E11" s="30">
        <v>149700</v>
      </c>
      <c r="F11" s="26">
        <v>176000</v>
      </c>
      <c r="G11" s="26">
        <v>176550</v>
      </c>
      <c r="H11" s="26">
        <v>181050</v>
      </c>
    </row>
    <row r="12" spans="1:8">
      <c r="A12" s="32"/>
      <c r="B12" s="28"/>
      <c r="C12" s="29" t="s">
        <v>104</v>
      </c>
      <c r="D12" s="30">
        <v>847503.88</v>
      </c>
      <c r="F12" s="154"/>
      <c r="G12" s="155"/>
      <c r="H12" s="156"/>
    </row>
    <row r="13" spans="1:8">
      <c r="A13" s="175" t="s">
        <v>151</v>
      </c>
      <c r="B13" s="176"/>
      <c r="C13" s="176"/>
      <c r="D13" s="31">
        <v>0</v>
      </c>
      <c r="E13" s="30"/>
      <c r="F13" s="26">
        <v>0</v>
      </c>
      <c r="G13" s="26">
        <v>0</v>
      </c>
      <c r="H13" s="26">
        <v>0</v>
      </c>
    </row>
    <row r="14" spans="1:8">
      <c r="A14" s="33"/>
      <c r="B14" s="34"/>
      <c r="C14" s="35" t="s">
        <v>104</v>
      </c>
      <c r="D14" s="30">
        <f>SUM(D13/7.5345)</f>
        <v>0</v>
      </c>
      <c r="F14" s="154"/>
      <c r="G14" s="155"/>
      <c r="H14" s="156"/>
    </row>
    <row r="15" spans="1:8">
      <c r="A15" s="36" t="s">
        <v>152</v>
      </c>
      <c r="B15" s="37"/>
      <c r="C15" s="37"/>
      <c r="D15" s="25">
        <f>SUM(D17+D19)</f>
        <v>854865.6</v>
      </c>
      <c r="E15" s="30">
        <v>149700</v>
      </c>
      <c r="F15" s="26">
        <f>SUM(F17+F19)</f>
        <v>176000</v>
      </c>
      <c r="G15" s="26">
        <f>G17+G19</f>
        <v>176500</v>
      </c>
      <c r="H15" s="26">
        <f>SUM(H17+H19)</f>
        <v>181050</v>
      </c>
    </row>
    <row r="16" spans="1:8">
      <c r="A16" s="38"/>
      <c r="B16" s="34"/>
      <c r="C16" s="39" t="s">
        <v>104</v>
      </c>
      <c r="D16" s="30">
        <f>SUM(D15/7.5345)</f>
        <v>113460.16324905434</v>
      </c>
      <c r="F16" s="154"/>
      <c r="G16" s="155"/>
      <c r="H16" s="156"/>
    </row>
    <row r="17" spans="1:8">
      <c r="A17" s="181" t="s">
        <v>153</v>
      </c>
      <c r="B17" s="182"/>
      <c r="C17" s="182"/>
      <c r="D17" s="31">
        <v>854865.6</v>
      </c>
      <c r="E17" s="30">
        <v>113900</v>
      </c>
      <c r="F17" s="26">
        <v>171500</v>
      </c>
      <c r="G17" s="26">
        <v>176500</v>
      </c>
      <c r="H17" s="26">
        <v>181050</v>
      </c>
    </row>
    <row r="18" spans="1:8">
      <c r="A18" s="40"/>
      <c r="B18" s="28"/>
      <c r="C18" s="29" t="s">
        <v>104</v>
      </c>
      <c r="D18" s="30">
        <f>SUM(D17/7.5345)</f>
        <v>113460.16324905434</v>
      </c>
      <c r="F18" s="154"/>
      <c r="G18" s="155"/>
      <c r="H18" s="156"/>
    </row>
    <row r="19" spans="1:8">
      <c r="A19" s="175" t="s">
        <v>102</v>
      </c>
      <c r="B19" s="176"/>
      <c r="C19" s="176"/>
      <c r="D19" s="31"/>
      <c r="E19" s="30">
        <v>4500</v>
      </c>
      <c r="F19" s="26">
        <v>4500</v>
      </c>
      <c r="G19" s="26">
        <f t="shared" ref="G19:H19" si="0">SUM(G68)</f>
        <v>0</v>
      </c>
      <c r="H19" s="26">
        <f t="shared" si="0"/>
        <v>0</v>
      </c>
    </row>
    <row r="20" spans="1:8">
      <c r="A20" s="33"/>
      <c r="B20" s="34"/>
      <c r="C20" s="35" t="s">
        <v>104</v>
      </c>
      <c r="D20" s="30">
        <v>0</v>
      </c>
      <c r="F20" s="154"/>
      <c r="G20" s="155"/>
      <c r="H20" s="156"/>
    </row>
    <row r="21" spans="1:8">
      <c r="A21" s="177" t="s">
        <v>103</v>
      </c>
      <c r="B21" s="178"/>
      <c r="C21" s="178"/>
      <c r="D21" s="25">
        <v>7361.72</v>
      </c>
      <c r="E21" s="25">
        <v>0</v>
      </c>
      <c r="F21" s="26">
        <f>SUM(F9-F15)</f>
        <v>0</v>
      </c>
      <c r="G21" s="26">
        <f>SUM(G9-G15)</f>
        <v>50</v>
      </c>
      <c r="H21" s="26">
        <f>SUM(H9-H15)</f>
        <v>0</v>
      </c>
    </row>
    <row r="22" spans="1:8" ht="15" customHeight="1" thickBot="1">
      <c r="A22" s="41"/>
      <c r="B22" s="42"/>
      <c r="C22" s="43" t="s">
        <v>104</v>
      </c>
      <c r="D22" s="30">
        <v>7361.72</v>
      </c>
      <c r="E22" s="30">
        <v>0</v>
      </c>
      <c r="F22" s="154"/>
      <c r="G22" s="155"/>
      <c r="H22" s="156"/>
    </row>
    <row r="23" spans="1:8" ht="18" customHeight="1">
      <c r="A23" s="162" t="s">
        <v>30</v>
      </c>
      <c r="B23" s="163"/>
      <c r="C23" s="163"/>
      <c r="D23" s="163"/>
      <c r="E23" s="163"/>
      <c r="F23" s="163"/>
      <c r="G23" s="163"/>
      <c r="H23" s="163"/>
    </row>
    <row r="24" spans="1:8" ht="38.25">
      <c r="A24" s="21"/>
      <c r="B24" s="22"/>
      <c r="C24" s="23"/>
      <c r="D24" s="24" t="s">
        <v>143</v>
      </c>
      <c r="E24" s="24" t="s">
        <v>144</v>
      </c>
      <c r="F24" s="24" t="s">
        <v>118</v>
      </c>
      <c r="G24" s="24" t="s">
        <v>119</v>
      </c>
      <c r="H24" s="24" t="s">
        <v>120</v>
      </c>
    </row>
    <row r="25" spans="1:8" ht="15.75" customHeight="1">
      <c r="A25" s="157" t="s">
        <v>3</v>
      </c>
      <c r="B25" s="158"/>
      <c r="C25" s="158"/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>
      <c r="A26" s="157" t="s">
        <v>4</v>
      </c>
      <c r="B26" s="159"/>
      <c r="C26" s="159"/>
      <c r="D26" s="44">
        <v>0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160" t="s">
        <v>5</v>
      </c>
      <c r="B27" s="161"/>
      <c r="C27" s="161"/>
      <c r="D27" s="45">
        <v>0</v>
      </c>
      <c r="E27" s="45">
        <v>0</v>
      </c>
      <c r="F27" s="45">
        <v>0</v>
      </c>
      <c r="G27" s="45">
        <v>0</v>
      </c>
      <c r="H27" s="45">
        <v>0</v>
      </c>
    </row>
    <row r="28" spans="1:8" ht="18.75">
      <c r="A28" s="46"/>
      <c r="B28" s="47"/>
      <c r="C28" s="47"/>
      <c r="D28" s="47"/>
      <c r="E28" s="47"/>
      <c r="F28" s="48"/>
      <c r="G28" s="48"/>
      <c r="H28" s="48"/>
    </row>
    <row r="29" spans="1:8" ht="18" customHeight="1">
      <c r="A29" s="162" t="s">
        <v>37</v>
      </c>
      <c r="B29" s="163"/>
      <c r="C29" s="163"/>
      <c r="D29" s="163"/>
      <c r="E29" s="163"/>
      <c r="F29" s="163"/>
      <c r="G29" s="163"/>
      <c r="H29" s="163"/>
    </row>
    <row r="30" spans="1:8" ht="38.25">
      <c r="A30" s="21"/>
      <c r="B30" s="22"/>
      <c r="C30" s="23"/>
      <c r="D30" s="24" t="s">
        <v>143</v>
      </c>
      <c r="E30" s="24" t="s">
        <v>142</v>
      </c>
      <c r="F30" s="24" t="s">
        <v>118</v>
      </c>
      <c r="G30" s="24" t="s">
        <v>119</v>
      </c>
      <c r="H30" s="24" t="s">
        <v>120</v>
      </c>
    </row>
    <row r="31" spans="1:8" ht="18.75" customHeight="1">
      <c r="A31" s="165" t="s">
        <v>31</v>
      </c>
      <c r="B31" s="166"/>
      <c r="C31" s="166"/>
      <c r="D31" s="49">
        <f>SUM(D32)</f>
        <v>9004.9699999999993</v>
      </c>
      <c r="E31" s="49">
        <f>SUM(E32)</f>
        <v>0</v>
      </c>
      <c r="F31" s="49">
        <f>SUM(F32)</f>
        <v>0</v>
      </c>
      <c r="G31" s="49">
        <f>SUM(G32)</f>
        <v>0</v>
      </c>
      <c r="H31" s="49">
        <f>SUM(H32)</f>
        <v>0</v>
      </c>
    </row>
    <row r="32" spans="1:8">
      <c r="A32" s="167" t="s">
        <v>2</v>
      </c>
      <c r="B32" s="168"/>
      <c r="C32" s="168"/>
      <c r="D32" s="50">
        <v>9004.9699999999993</v>
      </c>
      <c r="E32" s="50">
        <v>0</v>
      </c>
      <c r="F32" s="50"/>
      <c r="G32" s="50"/>
      <c r="H32" s="51"/>
    </row>
    <row r="33" spans="1:8">
      <c r="A33" s="52"/>
      <c r="B33" s="52"/>
      <c r="C33" s="52"/>
      <c r="D33" s="53"/>
      <c r="E33" s="53"/>
      <c r="F33" s="53"/>
      <c r="G33" s="53"/>
      <c r="H33" s="53"/>
    </row>
    <row r="34" spans="1:8">
      <c r="A34" s="164" t="s">
        <v>6</v>
      </c>
      <c r="B34" s="159"/>
      <c r="C34" s="159"/>
      <c r="D34" s="44">
        <v>0</v>
      </c>
      <c r="E34" s="44">
        <v>0</v>
      </c>
      <c r="F34" s="44">
        <f>SUM(F21+F31)</f>
        <v>0</v>
      </c>
      <c r="G34" s="44">
        <f>SUM(G21+G31)</f>
        <v>50</v>
      </c>
      <c r="H34" s="44">
        <f>SUM(H21+H31)</f>
        <v>0</v>
      </c>
    </row>
    <row r="35" spans="1:8" ht="11.25" customHeight="1">
      <c r="A35" s="54"/>
      <c r="B35" s="55"/>
      <c r="C35" s="55"/>
      <c r="D35" s="56"/>
      <c r="E35" s="56"/>
      <c r="F35" s="56"/>
      <c r="G35" s="56"/>
      <c r="H35" s="56"/>
    </row>
    <row r="36" spans="1:8" ht="15.75">
      <c r="A36" s="162" t="s">
        <v>8</v>
      </c>
      <c r="B36" s="163"/>
      <c r="C36" s="163"/>
      <c r="D36" s="163"/>
      <c r="E36" s="163"/>
      <c r="F36" s="163"/>
      <c r="G36" s="163"/>
      <c r="H36" s="163"/>
    </row>
    <row r="37" spans="1:8" ht="15.75">
      <c r="A37" s="162" t="s">
        <v>0</v>
      </c>
      <c r="B37" s="180"/>
      <c r="C37" s="180"/>
      <c r="D37" s="180"/>
      <c r="E37" s="180"/>
      <c r="F37" s="180"/>
      <c r="G37" s="180"/>
      <c r="H37" s="180"/>
    </row>
    <row r="38" spans="1:8" ht="41.25" customHeight="1">
      <c r="A38" s="57" t="s">
        <v>9</v>
      </c>
      <c r="B38" s="58" t="s">
        <v>10</v>
      </c>
      <c r="C38" s="58" t="s">
        <v>7</v>
      </c>
      <c r="D38" s="58" t="s">
        <v>145</v>
      </c>
      <c r="E38" s="57" t="s">
        <v>142</v>
      </c>
      <c r="F38" s="57" t="s">
        <v>140</v>
      </c>
      <c r="G38" s="57" t="s">
        <v>120</v>
      </c>
      <c r="H38" s="57" t="s">
        <v>141</v>
      </c>
    </row>
    <row r="39" spans="1:8">
      <c r="A39" s="59">
        <v>6</v>
      </c>
      <c r="B39" s="59"/>
      <c r="C39" s="59" t="s">
        <v>0</v>
      </c>
      <c r="D39" s="60">
        <f>SUM(D40+D44+D46+D49+D51)</f>
        <v>847503.88</v>
      </c>
      <c r="E39" s="60">
        <f>SUM(E40+E44+E46+E49+E51)</f>
        <v>149700</v>
      </c>
      <c r="F39" s="60">
        <f>SUM(F40+F44+F46+F49+F51)</f>
        <v>176000</v>
      </c>
      <c r="G39" s="60">
        <f>SUM(G40+G44+G46+G49+G51)</f>
        <v>176550</v>
      </c>
      <c r="H39" s="60">
        <f>SUM(H40+H44+H46+H49+H51)</f>
        <v>181050</v>
      </c>
    </row>
    <row r="40" spans="1:8" s="1" customFormat="1" ht="16.5" customHeight="1">
      <c r="A40" s="61"/>
      <c r="B40" s="61">
        <v>63</v>
      </c>
      <c r="C40" s="61" t="s">
        <v>32</v>
      </c>
      <c r="D40" s="62">
        <f>SUM(D41:D43)</f>
        <v>0</v>
      </c>
      <c r="E40" s="62">
        <f>SUM(E41:E43)</f>
        <v>0</v>
      </c>
      <c r="F40" s="62">
        <f>SUM(F41:F43)</f>
        <v>0</v>
      </c>
      <c r="G40" s="62">
        <f>SUM(G41:G43)</f>
        <v>0</v>
      </c>
      <c r="H40" s="62">
        <v>0</v>
      </c>
    </row>
    <row r="41" spans="1:8" s="2" customFormat="1" ht="12.75">
      <c r="A41" s="63"/>
      <c r="B41" s="63"/>
      <c r="C41" s="63" t="s">
        <v>90</v>
      </c>
      <c r="D41" s="64">
        <v>0</v>
      </c>
      <c r="E41" s="65">
        <v>0</v>
      </c>
      <c r="F41" s="65"/>
      <c r="G41" s="65">
        <v>0</v>
      </c>
      <c r="H41" s="65">
        <v>0</v>
      </c>
    </row>
    <row r="42" spans="1:8" s="2" customFormat="1" ht="12.75">
      <c r="A42" s="63"/>
      <c r="B42" s="63"/>
      <c r="C42" s="63" t="s">
        <v>116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</row>
    <row r="43" spans="1:8" s="2" customFormat="1" ht="12.75">
      <c r="A43" s="63"/>
      <c r="B43" s="63"/>
      <c r="C43" s="63" t="s">
        <v>117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</row>
    <row r="44" spans="1:8" s="1" customFormat="1">
      <c r="A44" s="66"/>
      <c r="B44" s="66">
        <v>64</v>
      </c>
      <c r="C44" s="66" t="s">
        <v>91</v>
      </c>
      <c r="D44" s="62">
        <f>SUM(D45)</f>
        <v>0.21</v>
      </c>
      <c r="E44" s="62">
        <f>SUM(E45)</f>
        <v>0</v>
      </c>
      <c r="F44" s="62">
        <f>SUM(F45)</f>
        <v>0</v>
      </c>
      <c r="G44" s="62">
        <f>SUM(G45)</f>
        <v>0</v>
      </c>
      <c r="H44" s="62">
        <f>SUM(H45)</f>
        <v>0</v>
      </c>
    </row>
    <row r="45" spans="1:8" s="2" customFormat="1" ht="12.75">
      <c r="A45" s="63"/>
      <c r="B45" s="63"/>
      <c r="C45" s="63" t="s">
        <v>92</v>
      </c>
      <c r="D45" s="64">
        <v>0.21</v>
      </c>
      <c r="E45" s="65">
        <v>0</v>
      </c>
      <c r="F45" s="65">
        <v>0</v>
      </c>
      <c r="G45" s="65">
        <v>0</v>
      </c>
      <c r="H45" s="65">
        <v>0</v>
      </c>
    </row>
    <row r="46" spans="1:8" s="1" customFormat="1">
      <c r="A46" s="66"/>
      <c r="B46" s="66">
        <v>65</v>
      </c>
      <c r="C46" s="66" t="s">
        <v>45</v>
      </c>
      <c r="D46" s="62">
        <f>SUM(D47:D48)</f>
        <v>229655.39</v>
      </c>
      <c r="E46" s="62">
        <f>SUM(E47:E48)</f>
        <v>31300</v>
      </c>
      <c r="F46" s="62">
        <f>SUM(F47:F48)</f>
        <v>31800</v>
      </c>
      <c r="G46" s="62">
        <f>SUM(G47:G48)</f>
        <v>31850</v>
      </c>
      <c r="H46" s="62">
        <f>SUM(H47:H48)</f>
        <v>31850</v>
      </c>
    </row>
    <row r="47" spans="1:8" s="2" customFormat="1" ht="12.75">
      <c r="A47" s="63"/>
      <c r="B47" s="63"/>
      <c r="C47" s="67" t="s">
        <v>93</v>
      </c>
      <c r="D47" s="64">
        <v>229655.39</v>
      </c>
      <c r="E47" s="65">
        <v>31300</v>
      </c>
      <c r="F47" s="65">
        <v>31800</v>
      </c>
      <c r="G47" s="65">
        <v>31850</v>
      </c>
      <c r="H47" s="65">
        <v>31850</v>
      </c>
    </row>
    <row r="48" spans="1:8" s="2" customFormat="1" ht="12.75">
      <c r="A48" s="63"/>
      <c r="B48" s="63"/>
      <c r="C48" s="67" t="s">
        <v>105</v>
      </c>
      <c r="D48" s="64"/>
      <c r="E48" s="64">
        <v>0</v>
      </c>
      <c r="F48" s="64">
        <v>0</v>
      </c>
      <c r="G48" s="64">
        <v>0</v>
      </c>
      <c r="H48" s="64">
        <v>0</v>
      </c>
    </row>
    <row r="49" spans="1:8" s="1" customFormat="1">
      <c r="A49" s="66"/>
      <c r="B49" s="66">
        <v>66</v>
      </c>
      <c r="C49" s="68" t="s">
        <v>39</v>
      </c>
      <c r="D49" s="62">
        <f>SUM(D50)</f>
        <v>0</v>
      </c>
      <c r="E49" s="62">
        <f>SUM(E50)</f>
        <v>0</v>
      </c>
      <c r="F49" s="62">
        <f>SUM(F50)</f>
        <v>0</v>
      </c>
      <c r="G49" s="62">
        <f>SUM(G50)</f>
        <v>0</v>
      </c>
      <c r="H49" s="62">
        <f>SUM(H50)</f>
        <v>0</v>
      </c>
    </row>
    <row r="50" spans="1:8" s="2" customFormat="1" ht="12.75">
      <c r="A50" s="63"/>
      <c r="B50" s="63"/>
      <c r="C50" s="67" t="s">
        <v>94</v>
      </c>
      <c r="D50" s="64">
        <v>0</v>
      </c>
      <c r="E50" s="65">
        <v>0</v>
      </c>
      <c r="F50" s="65">
        <v>0</v>
      </c>
      <c r="G50" s="65">
        <v>0</v>
      </c>
      <c r="H50" s="65">
        <v>0</v>
      </c>
    </row>
    <row r="51" spans="1:8" s="1" customFormat="1" ht="18" customHeight="1">
      <c r="A51" s="66"/>
      <c r="B51" s="66">
        <v>67</v>
      </c>
      <c r="C51" s="61" t="s">
        <v>33</v>
      </c>
      <c r="D51" s="62">
        <f>SUM(D52:D52)</f>
        <v>617848.28</v>
      </c>
      <c r="E51" s="62">
        <f>SUM(E52:E52)</f>
        <v>118400</v>
      </c>
      <c r="F51" s="62">
        <f>SUM(F52:F52)</f>
        <v>144200</v>
      </c>
      <c r="G51" s="62">
        <v>144700</v>
      </c>
      <c r="H51" s="62">
        <v>149200</v>
      </c>
    </row>
    <row r="52" spans="1:8" s="3" customFormat="1" ht="12.75">
      <c r="A52" s="69"/>
      <c r="B52" s="69"/>
      <c r="C52" s="67" t="s">
        <v>109</v>
      </c>
      <c r="D52" s="70">
        <v>617848.28</v>
      </c>
      <c r="E52" s="71">
        <v>118400</v>
      </c>
      <c r="F52" s="71">
        <v>144200</v>
      </c>
      <c r="G52" s="71">
        <v>98700</v>
      </c>
      <c r="H52" s="71">
        <v>99500</v>
      </c>
    </row>
    <row r="53" spans="1:8">
      <c r="A53" s="52"/>
      <c r="B53" s="52"/>
      <c r="C53" s="52"/>
      <c r="D53" s="52"/>
      <c r="E53" s="52"/>
      <c r="F53" s="52"/>
      <c r="G53" s="52"/>
      <c r="H53" s="52"/>
    </row>
    <row r="54" spans="1:8" ht="15.75">
      <c r="A54" s="162" t="s">
        <v>12</v>
      </c>
      <c r="B54" s="180"/>
      <c r="C54" s="180"/>
      <c r="D54" s="180"/>
      <c r="E54" s="180"/>
      <c r="F54" s="180"/>
      <c r="G54" s="180"/>
      <c r="H54" s="180"/>
    </row>
    <row r="55" spans="1:8" ht="38.25">
      <c r="A55" s="57" t="s">
        <v>9</v>
      </c>
      <c r="B55" s="58" t="s">
        <v>10</v>
      </c>
      <c r="C55" s="58" t="s">
        <v>13</v>
      </c>
      <c r="D55" s="58" t="s">
        <v>143</v>
      </c>
      <c r="E55" s="57" t="s">
        <v>142</v>
      </c>
      <c r="F55" s="57" t="s">
        <v>140</v>
      </c>
      <c r="G55" s="57" t="s">
        <v>120</v>
      </c>
      <c r="H55" s="57" t="s">
        <v>141</v>
      </c>
    </row>
    <row r="56" spans="1:8">
      <c r="A56" s="59">
        <v>3</v>
      </c>
      <c r="B56" s="59"/>
      <c r="C56" s="59" t="s">
        <v>12</v>
      </c>
      <c r="D56" s="60">
        <f>SUM(D57+D62+D65)</f>
        <v>854865.6</v>
      </c>
      <c r="E56" s="60">
        <f t="shared" ref="E56:H56" si="1">SUM(E57+E62+E65)</f>
        <v>149700</v>
      </c>
      <c r="F56" s="60">
        <f t="shared" si="1"/>
        <v>176000</v>
      </c>
      <c r="G56" s="60">
        <f t="shared" si="1"/>
        <v>176550</v>
      </c>
      <c r="H56" s="60">
        <f t="shared" si="1"/>
        <v>181050</v>
      </c>
    </row>
    <row r="57" spans="1:8" s="1" customFormat="1">
      <c r="A57" s="61"/>
      <c r="B57" s="61">
        <v>31</v>
      </c>
      <c r="C57" s="61" t="s">
        <v>14</v>
      </c>
      <c r="D57" s="62">
        <f>SUM(D58:D61)</f>
        <v>534835.29</v>
      </c>
      <c r="E57" s="62">
        <f>SUM(E58:E61)</f>
        <v>96700</v>
      </c>
      <c r="F57" s="62">
        <f>SUM(F58:F61)</f>
        <v>118000</v>
      </c>
      <c r="G57" s="62">
        <f>SUM(G58:G61)</f>
        <v>122500</v>
      </c>
      <c r="H57" s="62">
        <f>SUM(H58:H61)</f>
        <v>127000</v>
      </c>
    </row>
    <row r="58" spans="1:8" s="4" customFormat="1">
      <c r="A58" s="72"/>
      <c r="B58" s="72"/>
      <c r="C58" s="72" t="s">
        <v>11</v>
      </c>
      <c r="D58" s="64">
        <v>534835.29</v>
      </c>
      <c r="E58" s="64">
        <v>96700</v>
      </c>
      <c r="F58" s="64">
        <v>118000</v>
      </c>
      <c r="G58" s="64">
        <v>122500</v>
      </c>
      <c r="H58" s="64">
        <v>127000</v>
      </c>
    </row>
    <row r="59" spans="1:8" s="4" customFormat="1">
      <c r="A59" s="72"/>
      <c r="B59" s="72"/>
      <c r="C59" s="72" t="s">
        <v>35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</row>
    <row r="60" spans="1:8" s="4" customFormat="1">
      <c r="A60" s="72"/>
      <c r="B60" s="72"/>
      <c r="C60" s="72" t="s">
        <v>34</v>
      </c>
      <c r="D60" s="64">
        <f>SUM(D161)</f>
        <v>0</v>
      </c>
      <c r="E60" s="64">
        <v>0</v>
      </c>
      <c r="F60" s="64">
        <v>0</v>
      </c>
      <c r="G60" s="64">
        <v>0</v>
      </c>
      <c r="H60" s="64">
        <v>0</v>
      </c>
    </row>
    <row r="61" spans="1:8" s="4" customFormat="1">
      <c r="A61" s="72"/>
      <c r="B61" s="72"/>
      <c r="C61" s="67" t="s">
        <v>105</v>
      </c>
      <c r="D61" s="64"/>
      <c r="E61" s="64">
        <v>0</v>
      </c>
      <c r="F61" s="64">
        <v>0</v>
      </c>
      <c r="G61" s="64">
        <v>0</v>
      </c>
      <c r="H61" s="64">
        <v>0</v>
      </c>
    </row>
    <row r="62" spans="1:8" s="1" customFormat="1">
      <c r="A62" s="66"/>
      <c r="B62" s="66">
        <v>32</v>
      </c>
      <c r="C62" s="66" t="s">
        <v>25</v>
      </c>
      <c r="D62" s="62">
        <f>SUM(D63:D64)</f>
        <v>317744.71000000002</v>
      </c>
      <c r="E62" s="62">
        <f t="shared" ref="E62:H62" si="2">SUM(E63:E64)</f>
        <v>52450</v>
      </c>
      <c r="F62" s="62">
        <f t="shared" si="2"/>
        <v>57450</v>
      </c>
      <c r="G62" s="62">
        <f t="shared" si="2"/>
        <v>53450</v>
      </c>
      <c r="H62" s="62">
        <f t="shared" si="2"/>
        <v>53450</v>
      </c>
    </row>
    <row r="63" spans="1:8">
      <c r="A63" s="69"/>
      <c r="B63" s="69"/>
      <c r="C63" s="63" t="s">
        <v>11</v>
      </c>
      <c r="D63" s="70">
        <v>88089.32</v>
      </c>
      <c r="E63" s="70">
        <v>21150</v>
      </c>
      <c r="F63" s="70">
        <v>25650</v>
      </c>
      <c r="G63" s="70">
        <v>21600</v>
      </c>
      <c r="H63" s="70">
        <v>21600</v>
      </c>
    </row>
    <row r="64" spans="1:8">
      <c r="A64" s="69"/>
      <c r="B64" s="69"/>
      <c r="C64" s="63" t="s">
        <v>35</v>
      </c>
      <c r="D64" s="70">
        <v>229655.39</v>
      </c>
      <c r="E64" s="70">
        <v>31300</v>
      </c>
      <c r="F64" s="70">
        <v>31800</v>
      </c>
      <c r="G64" s="70">
        <v>31850</v>
      </c>
      <c r="H64" s="70">
        <v>31850</v>
      </c>
    </row>
    <row r="65" spans="1:8" s="1" customFormat="1">
      <c r="A65" s="66"/>
      <c r="B65" s="66">
        <v>34</v>
      </c>
      <c r="C65" s="66" t="s">
        <v>44</v>
      </c>
      <c r="D65" s="62">
        <f>SUM(D66)</f>
        <v>2285.6</v>
      </c>
      <c r="E65" s="62">
        <f t="shared" ref="E65:H65" si="3">SUM(E66)</f>
        <v>550</v>
      </c>
      <c r="F65" s="62">
        <f t="shared" si="3"/>
        <v>550</v>
      </c>
      <c r="G65" s="62">
        <f t="shared" si="3"/>
        <v>600</v>
      </c>
      <c r="H65" s="62">
        <f t="shared" si="3"/>
        <v>600</v>
      </c>
    </row>
    <row r="66" spans="1:8">
      <c r="A66" s="69"/>
      <c r="B66" s="69"/>
      <c r="C66" s="63" t="s">
        <v>35</v>
      </c>
      <c r="D66" s="70">
        <v>2285.6</v>
      </c>
      <c r="E66" s="70">
        <v>550</v>
      </c>
      <c r="F66" s="70">
        <v>550</v>
      </c>
      <c r="G66" s="70">
        <v>600</v>
      </c>
      <c r="H66" s="70">
        <v>600</v>
      </c>
    </row>
    <row r="67" spans="1:8" s="5" customFormat="1" ht="9" customHeight="1" thickBot="1">
      <c r="A67" s="73"/>
      <c r="B67" s="73"/>
      <c r="C67" s="74"/>
      <c r="D67" s="75"/>
      <c r="E67" s="75"/>
      <c r="F67" s="75"/>
      <c r="G67" s="75"/>
      <c r="H67" s="75"/>
    </row>
    <row r="68" spans="1:8">
      <c r="A68" s="76">
        <v>4</v>
      </c>
      <c r="B68" s="76"/>
      <c r="C68" s="77" t="s">
        <v>1</v>
      </c>
      <c r="D68" s="78">
        <f>SUM(D69)</f>
        <v>0</v>
      </c>
      <c r="E68" s="78">
        <f t="shared" ref="E68:H68" si="4">SUM(E69)</f>
        <v>4500</v>
      </c>
      <c r="F68" s="78">
        <f t="shared" si="4"/>
        <v>4500</v>
      </c>
      <c r="G68" s="78">
        <f t="shared" si="4"/>
        <v>0</v>
      </c>
      <c r="H68" s="78">
        <f t="shared" si="4"/>
        <v>0</v>
      </c>
    </row>
    <row r="69" spans="1:8" s="1" customFormat="1">
      <c r="A69" s="61"/>
      <c r="B69" s="61">
        <v>42</v>
      </c>
      <c r="C69" s="79" t="s">
        <v>36</v>
      </c>
      <c r="D69" s="62">
        <f>SUM(D70:D73)</f>
        <v>0</v>
      </c>
      <c r="E69" s="62">
        <f t="shared" ref="E69:H69" si="5">SUM(E70:E73)</f>
        <v>4500</v>
      </c>
      <c r="F69" s="62">
        <f t="shared" si="5"/>
        <v>4500</v>
      </c>
      <c r="G69" s="62">
        <f t="shared" si="5"/>
        <v>0</v>
      </c>
      <c r="H69" s="62">
        <f t="shared" si="5"/>
        <v>0</v>
      </c>
    </row>
    <row r="70" spans="1:8">
      <c r="A70" s="80"/>
      <c r="B70" s="80"/>
      <c r="C70" s="63" t="s">
        <v>11</v>
      </c>
      <c r="D70" s="70">
        <v>0</v>
      </c>
      <c r="E70" s="70">
        <v>4500</v>
      </c>
      <c r="F70" s="70">
        <v>4500</v>
      </c>
      <c r="G70" s="70">
        <f t="shared" ref="G70:H70" si="6">SUM(G178)</f>
        <v>0</v>
      </c>
      <c r="H70" s="70">
        <f t="shared" si="6"/>
        <v>0</v>
      </c>
    </row>
    <row r="71" spans="1:8">
      <c r="A71" s="80"/>
      <c r="B71" s="80"/>
      <c r="C71" s="63" t="s">
        <v>35</v>
      </c>
      <c r="D71" s="70">
        <v>0</v>
      </c>
      <c r="E71" s="70">
        <v>0</v>
      </c>
      <c r="F71" s="70">
        <f t="shared" ref="F71:H71" si="7">SUM(F187)</f>
        <v>0</v>
      </c>
      <c r="G71" s="70">
        <f t="shared" si="7"/>
        <v>0</v>
      </c>
      <c r="H71" s="70">
        <f t="shared" si="7"/>
        <v>0</v>
      </c>
    </row>
    <row r="72" spans="1:8">
      <c r="A72" s="80"/>
      <c r="B72" s="80"/>
      <c r="C72" s="63" t="s">
        <v>114</v>
      </c>
      <c r="D72" s="70">
        <f>SUM(D200)</f>
        <v>0</v>
      </c>
      <c r="E72" s="70">
        <f>SUM(E200)</f>
        <v>0</v>
      </c>
      <c r="F72" s="70">
        <v>0</v>
      </c>
      <c r="G72" s="70">
        <f>SUM(G200)</f>
        <v>0</v>
      </c>
      <c r="H72" s="70">
        <f>SUM(H200)</f>
        <v>0</v>
      </c>
    </row>
    <row r="73" spans="1:8" s="4" customFormat="1">
      <c r="A73" s="81"/>
      <c r="B73" s="81"/>
      <c r="C73" s="81" t="s">
        <v>40</v>
      </c>
      <c r="D73" s="82">
        <f>SUM(D205)</f>
        <v>0</v>
      </c>
      <c r="E73" s="82">
        <f t="shared" ref="E73:H73" si="8">SUM(E205)</f>
        <v>0</v>
      </c>
      <c r="F73" s="82">
        <f t="shared" si="8"/>
        <v>0</v>
      </c>
      <c r="G73" s="82">
        <f t="shared" si="8"/>
        <v>0</v>
      </c>
      <c r="H73" s="82">
        <f t="shared" si="8"/>
        <v>0</v>
      </c>
    </row>
    <row r="74" spans="1:8" ht="10.5" customHeight="1">
      <c r="A74" s="83"/>
      <c r="B74" s="83"/>
      <c r="C74" s="84"/>
      <c r="D74" s="85"/>
      <c r="E74" s="85"/>
      <c r="F74" s="85"/>
      <c r="G74" s="85"/>
      <c r="H74" s="86"/>
    </row>
    <row r="75" spans="1:8" ht="15.75">
      <c r="A75" s="162" t="s">
        <v>15</v>
      </c>
      <c r="B75" s="162"/>
      <c r="C75" s="162"/>
      <c r="D75" s="162"/>
      <c r="E75" s="162"/>
      <c r="F75" s="162"/>
      <c r="G75" s="162"/>
      <c r="H75" s="162"/>
    </row>
    <row r="76" spans="1:8" ht="38.25">
      <c r="A76" s="52"/>
      <c r="B76" s="52"/>
      <c r="C76" s="57" t="s">
        <v>16</v>
      </c>
      <c r="D76" s="58" t="s">
        <v>143</v>
      </c>
      <c r="E76" s="57" t="s">
        <v>142</v>
      </c>
      <c r="F76" s="57" t="s">
        <v>140</v>
      </c>
      <c r="G76" s="57" t="s">
        <v>120</v>
      </c>
      <c r="H76" s="57" t="s">
        <v>141</v>
      </c>
    </row>
    <row r="77" spans="1:8">
      <c r="A77" s="52"/>
      <c r="B77" s="52"/>
      <c r="C77" s="59" t="s">
        <v>17</v>
      </c>
      <c r="D77" s="60">
        <f>SUM(D78)</f>
        <v>854865.6</v>
      </c>
      <c r="E77" s="60">
        <f t="shared" ref="E77:G79" si="9">SUM(E78)</f>
        <v>149700</v>
      </c>
      <c r="F77" s="60">
        <f t="shared" si="9"/>
        <v>176000</v>
      </c>
      <c r="G77" s="60">
        <v>176550</v>
      </c>
      <c r="H77" s="60">
        <v>181050</v>
      </c>
    </row>
    <row r="78" spans="1:8">
      <c r="A78" s="52"/>
      <c r="B78" s="52"/>
      <c r="C78" s="61" t="s">
        <v>41</v>
      </c>
      <c r="D78" s="62">
        <f>SUM(D79)</f>
        <v>854865.6</v>
      </c>
      <c r="E78" s="62">
        <f t="shared" si="9"/>
        <v>149700</v>
      </c>
      <c r="F78" s="62">
        <f t="shared" si="9"/>
        <v>176000</v>
      </c>
      <c r="G78" s="62">
        <f t="shared" si="9"/>
        <v>176550</v>
      </c>
      <c r="H78" s="62">
        <v>181050</v>
      </c>
    </row>
    <row r="79" spans="1:8">
      <c r="A79" s="52"/>
      <c r="B79" s="52"/>
      <c r="C79" s="87" t="s">
        <v>42</v>
      </c>
      <c r="D79" s="88">
        <f>SUM(D80)</f>
        <v>854865.6</v>
      </c>
      <c r="E79" s="88">
        <f t="shared" si="9"/>
        <v>149700</v>
      </c>
      <c r="F79" s="88">
        <f t="shared" si="9"/>
        <v>176000</v>
      </c>
      <c r="G79" s="88">
        <f t="shared" si="9"/>
        <v>176550</v>
      </c>
      <c r="H79" s="88">
        <v>181050</v>
      </c>
    </row>
    <row r="80" spans="1:8">
      <c r="A80" s="52"/>
      <c r="B80" s="52"/>
      <c r="C80" s="89" t="s">
        <v>43</v>
      </c>
      <c r="D80" s="88">
        <v>854865.6</v>
      </c>
      <c r="E80" s="88">
        <v>149700</v>
      </c>
      <c r="F80" s="88">
        <v>176000</v>
      </c>
      <c r="G80" s="88">
        <v>176550</v>
      </c>
      <c r="H80" s="88">
        <v>181050</v>
      </c>
    </row>
    <row r="81" spans="1:8" ht="11.25" customHeight="1">
      <c r="A81" s="52"/>
      <c r="B81" s="52"/>
      <c r="C81" s="90"/>
      <c r="D81" s="85"/>
      <c r="E81" s="85"/>
      <c r="F81" s="85"/>
      <c r="G81" s="85"/>
      <c r="H81" s="86"/>
    </row>
    <row r="82" spans="1:8" ht="15.75">
      <c r="A82" s="162" t="s">
        <v>18</v>
      </c>
      <c r="B82" s="163"/>
      <c r="C82" s="163"/>
      <c r="D82" s="163"/>
      <c r="E82" s="163"/>
      <c r="F82" s="163"/>
      <c r="G82" s="163"/>
      <c r="H82" s="163"/>
    </row>
    <row r="83" spans="1:8" ht="38.25">
      <c r="A83" s="57" t="s">
        <v>9</v>
      </c>
      <c r="B83" s="58" t="s">
        <v>10</v>
      </c>
      <c r="C83" s="58" t="s">
        <v>38</v>
      </c>
      <c r="D83" s="58" t="s">
        <v>143</v>
      </c>
      <c r="E83" s="57" t="s">
        <v>142</v>
      </c>
      <c r="F83" s="57" t="s">
        <v>118</v>
      </c>
      <c r="G83" s="57" t="s">
        <v>119</v>
      </c>
      <c r="H83" s="57" t="s">
        <v>120</v>
      </c>
    </row>
    <row r="84" spans="1:8">
      <c r="A84" s="59">
        <v>8</v>
      </c>
      <c r="B84" s="59"/>
      <c r="C84" s="59" t="s">
        <v>19</v>
      </c>
      <c r="D84" s="60">
        <f t="shared" ref="D84:H85" si="10">SUM(D85)</f>
        <v>0</v>
      </c>
      <c r="E84" s="60">
        <f t="shared" si="10"/>
        <v>0</v>
      </c>
      <c r="F84" s="60">
        <f t="shared" si="10"/>
        <v>0</v>
      </c>
      <c r="G84" s="60">
        <f t="shared" si="10"/>
        <v>0</v>
      </c>
      <c r="H84" s="60">
        <f t="shared" si="10"/>
        <v>0</v>
      </c>
    </row>
    <row r="85" spans="1:8">
      <c r="A85" s="61"/>
      <c r="B85" s="91">
        <v>84</v>
      </c>
      <c r="C85" s="91" t="s">
        <v>26</v>
      </c>
      <c r="D85" s="88">
        <f t="shared" si="10"/>
        <v>0</v>
      </c>
      <c r="E85" s="88">
        <f t="shared" si="10"/>
        <v>0</v>
      </c>
      <c r="F85" s="88">
        <f t="shared" si="10"/>
        <v>0</v>
      </c>
      <c r="G85" s="88">
        <f t="shared" si="10"/>
        <v>0</v>
      </c>
      <c r="H85" s="88">
        <f t="shared" si="10"/>
        <v>0</v>
      </c>
    </row>
    <row r="86" spans="1:8">
      <c r="A86" s="69"/>
      <c r="B86" s="69"/>
      <c r="C86" s="67" t="s">
        <v>27</v>
      </c>
      <c r="D86" s="70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>
      <c r="A87" s="92">
        <v>5</v>
      </c>
      <c r="B87" s="92"/>
      <c r="C87" s="93" t="s">
        <v>20</v>
      </c>
      <c r="D87" s="60">
        <f t="shared" ref="D87:H88" si="11">SUM(D88)</f>
        <v>0</v>
      </c>
      <c r="E87" s="60">
        <f t="shared" si="11"/>
        <v>0</v>
      </c>
      <c r="F87" s="60">
        <f t="shared" si="11"/>
        <v>0</v>
      </c>
      <c r="G87" s="60">
        <f t="shared" si="11"/>
        <v>0</v>
      </c>
      <c r="H87" s="60">
        <f t="shared" si="11"/>
        <v>0</v>
      </c>
    </row>
    <row r="88" spans="1:8">
      <c r="A88" s="91"/>
      <c r="B88" s="91">
        <v>54</v>
      </c>
      <c r="C88" s="94" t="s">
        <v>28</v>
      </c>
      <c r="D88" s="88">
        <f t="shared" si="11"/>
        <v>0</v>
      </c>
      <c r="E88" s="88">
        <f t="shared" si="11"/>
        <v>0</v>
      </c>
      <c r="F88" s="88">
        <f t="shared" si="11"/>
        <v>0</v>
      </c>
      <c r="G88" s="88">
        <f t="shared" si="11"/>
        <v>0</v>
      </c>
      <c r="H88" s="88">
        <f t="shared" si="11"/>
        <v>0</v>
      </c>
    </row>
    <row r="89" spans="1:8">
      <c r="A89" s="80"/>
      <c r="B89" s="80"/>
      <c r="C89" s="63" t="s">
        <v>11</v>
      </c>
      <c r="D89" s="70">
        <v>0</v>
      </c>
      <c r="E89" s="71">
        <v>0</v>
      </c>
      <c r="F89" s="71">
        <v>0</v>
      </c>
      <c r="G89" s="71">
        <v>0</v>
      </c>
      <c r="H89" s="95">
        <v>0</v>
      </c>
    </row>
    <row r="90" spans="1:8" ht="11.25" customHeight="1">
      <c r="A90" s="52"/>
      <c r="B90" s="52"/>
      <c r="C90" s="52"/>
      <c r="D90" s="52"/>
      <c r="E90" s="52"/>
      <c r="F90" s="52"/>
      <c r="G90" s="52"/>
      <c r="H90" s="52"/>
    </row>
    <row r="91" spans="1:8" ht="15.75">
      <c r="A91" s="162" t="s">
        <v>21</v>
      </c>
      <c r="B91" s="163"/>
      <c r="C91" s="163"/>
      <c r="D91" s="163"/>
      <c r="E91" s="163"/>
      <c r="F91" s="163"/>
      <c r="G91" s="163"/>
      <c r="H91" s="163"/>
    </row>
    <row r="92" spans="1:8" ht="38.25">
      <c r="A92" s="169" t="s">
        <v>23</v>
      </c>
      <c r="B92" s="170"/>
      <c r="C92" s="96" t="s">
        <v>24</v>
      </c>
      <c r="D92" s="96" t="s">
        <v>143</v>
      </c>
      <c r="E92" s="97" t="s">
        <v>142</v>
      </c>
      <c r="F92" s="97" t="s">
        <v>140</v>
      </c>
      <c r="G92" s="97" t="s">
        <v>120</v>
      </c>
      <c r="H92" s="97" t="s">
        <v>141</v>
      </c>
    </row>
    <row r="93" spans="1:8" ht="26.25" customHeight="1" thickBot="1">
      <c r="A93" s="171" t="s">
        <v>68</v>
      </c>
      <c r="B93" s="172"/>
      <c r="C93" s="98" t="s">
        <v>111</v>
      </c>
      <c r="D93" s="99">
        <f>SUM(D94)</f>
        <v>854865.60000000009</v>
      </c>
      <c r="E93" s="99">
        <f t="shared" ref="E93:H93" si="12">SUM(E94)</f>
        <v>149700</v>
      </c>
      <c r="F93" s="99">
        <f>F94+F175</f>
        <v>176000</v>
      </c>
      <c r="G93" s="99">
        <f t="shared" si="12"/>
        <v>176550</v>
      </c>
      <c r="H93" s="99">
        <f t="shared" si="12"/>
        <v>181050</v>
      </c>
    </row>
    <row r="94" spans="1:8" ht="24.75" customHeight="1" thickBot="1">
      <c r="A94" s="173" t="s">
        <v>110</v>
      </c>
      <c r="B94" s="174"/>
      <c r="C94" s="100" t="s">
        <v>67</v>
      </c>
      <c r="D94" s="101">
        <f>SUM(D95+D117+D161+D176+D185+D203)</f>
        <v>854865.60000000009</v>
      </c>
      <c r="E94" s="101">
        <f>SUM(E95+E117+E161+E170)</f>
        <v>149700</v>
      </c>
      <c r="F94" s="101">
        <f>SUM(F95+F117+F161+F170)</f>
        <v>171500</v>
      </c>
      <c r="G94" s="101">
        <f>SUM(G95+G117+G161+G170)</f>
        <v>176550</v>
      </c>
      <c r="H94" s="101">
        <f>SUM(H95+H117+H161+H170)</f>
        <v>181050</v>
      </c>
    </row>
    <row r="95" spans="1:8" ht="22.5" customHeight="1">
      <c r="A95" s="145" t="s">
        <v>87</v>
      </c>
      <c r="B95" s="146"/>
      <c r="C95" s="102" t="s">
        <v>11</v>
      </c>
      <c r="D95" s="103">
        <f>SUM(D96)</f>
        <v>573580.21000000008</v>
      </c>
      <c r="E95" s="103">
        <f t="shared" ref="E95:H95" si="13">SUM(E96)</f>
        <v>117850</v>
      </c>
      <c r="F95" s="103">
        <f>F96</f>
        <v>139150</v>
      </c>
      <c r="G95" s="103">
        <f t="shared" si="13"/>
        <v>144100</v>
      </c>
      <c r="H95" s="103">
        <f t="shared" si="13"/>
        <v>148600</v>
      </c>
    </row>
    <row r="96" spans="1:8" s="1" customFormat="1">
      <c r="A96" s="150">
        <v>3</v>
      </c>
      <c r="B96" s="151"/>
      <c r="C96" s="104" t="s">
        <v>12</v>
      </c>
      <c r="D96" s="60">
        <f>SUM(D97+D104)</f>
        <v>573580.21000000008</v>
      </c>
      <c r="E96" s="60">
        <f>SUM(E97+E104)</f>
        <v>117850</v>
      </c>
      <c r="F96" s="60">
        <f>F97+F104</f>
        <v>139150</v>
      </c>
      <c r="G96" s="60">
        <f>SUM(G97+G104)</f>
        <v>144100</v>
      </c>
      <c r="H96" s="60">
        <f>SUM(H97+H104)</f>
        <v>148600</v>
      </c>
    </row>
    <row r="97" spans="1:8" s="9" customFormat="1">
      <c r="A97" s="105">
        <v>31</v>
      </c>
      <c r="B97" s="106"/>
      <c r="C97" s="107" t="s">
        <v>14</v>
      </c>
      <c r="D97" s="108">
        <v>534835.29</v>
      </c>
      <c r="E97" s="108">
        <v>96700</v>
      </c>
      <c r="F97" s="108">
        <v>118000</v>
      </c>
      <c r="G97" s="108">
        <v>122500</v>
      </c>
      <c r="H97" s="108">
        <v>127000</v>
      </c>
    </row>
    <row r="98" spans="1:8" s="1" customFormat="1" hidden="1">
      <c r="A98" s="109"/>
      <c r="B98" s="110">
        <v>311</v>
      </c>
      <c r="C98" s="111" t="s">
        <v>47</v>
      </c>
      <c r="D98" s="62">
        <f>SUM(D99)</f>
        <v>34964.53</v>
      </c>
      <c r="E98" s="62">
        <f t="shared" ref="E98:H98" si="14">SUM(E99)</f>
        <v>136704.49</v>
      </c>
      <c r="F98" s="62">
        <f t="shared" si="14"/>
        <v>135140</v>
      </c>
      <c r="G98" s="62">
        <f t="shared" si="14"/>
        <v>137000</v>
      </c>
      <c r="H98" s="62">
        <f t="shared" si="14"/>
        <v>137000</v>
      </c>
    </row>
    <row r="99" spans="1:8" hidden="1">
      <c r="A99" s="112"/>
      <c r="B99" s="113"/>
      <c r="C99" s="114" t="s">
        <v>49</v>
      </c>
      <c r="D99" s="115">
        <v>34964.53</v>
      </c>
      <c r="E99" s="116">
        <v>136704.49</v>
      </c>
      <c r="F99" s="116">
        <v>135140</v>
      </c>
      <c r="G99" s="116">
        <v>137000</v>
      </c>
      <c r="H99" s="117">
        <v>137000</v>
      </c>
    </row>
    <row r="100" spans="1:8" s="1" customFormat="1" hidden="1">
      <c r="A100" s="109"/>
      <c r="B100" s="110">
        <v>312</v>
      </c>
      <c r="C100" s="111" t="s">
        <v>48</v>
      </c>
      <c r="D100" s="62">
        <f>SUM(D101)</f>
        <v>0</v>
      </c>
      <c r="E100" s="62">
        <f t="shared" ref="E100:H100" si="15">SUM(E101)</f>
        <v>0</v>
      </c>
      <c r="F100" s="62">
        <f>SUM(F101)</f>
        <v>0</v>
      </c>
      <c r="G100" s="62">
        <f t="shared" si="15"/>
        <v>0</v>
      </c>
      <c r="H100" s="62">
        <f t="shared" si="15"/>
        <v>0</v>
      </c>
    </row>
    <row r="101" spans="1:8" hidden="1">
      <c r="A101" s="112"/>
      <c r="B101" s="113"/>
      <c r="C101" s="114" t="s">
        <v>50</v>
      </c>
      <c r="D101" s="115">
        <v>0</v>
      </c>
      <c r="E101" s="116"/>
      <c r="F101" s="116"/>
      <c r="G101" s="116"/>
      <c r="H101" s="117"/>
    </row>
    <row r="102" spans="1:8" s="1" customFormat="1" hidden="1">
      <c r="A102" s="109"/>
      <c r="B102" s="110">
        <v>313</v>
      </c>
      <c r="C102" s="111" t="s">
        <v>51</v>
      </c>
      <c r="D102" s="62">
        <f>SUM(D103)</f>
        <v>0</v>
      </c>
      <c r="E102" s="62">
        <f t="shared" ref="E102:H102" si="16">SUM(E103)</f>
        <v>7034.33</v>
      </c>
      <c r="F102" s="62">
        <f t="shared" si="16"/>
        <v>3200</v>
      </c>
      <c r="G102" s="62">
        <f t="shared" si="16"/>
        <v>7300</v>
      </c>
      <c r="H102" s="62">
        <f t="shared" si="16"/>
        <v>7300</v>
      </c>
    </row>
    <row r="103" spans="1:8" hidden="1">
      <c r="A103" s="112"/>
      <c r="B103" s="113"/>
      <c r="C103" s="114" t="s">
        <v>52</v>
      </c>
      <c r="D103" s="115"/>
      <c r="E103" s="116">
        <v>7034.33</v>
      </c>
      <c r="F103" s="116">
        <v>3200</v>
      </c>
      <c r="G103" s="116">
        <v>7300</v>
      </c>
      <c r="H103" s="117">
        <v>7300</v>
      </c>
    </row>
    <row r="104" spans="1:8" s="9" customFormat="1">
      <c r="A104" s="105">
        <v>32</v>
      </c>
      <c r="B104" s="118"/>
      <c r="C104" s="107" t="s">
        <v>25</v>
      </c>
      <c r="D104" s="108">
        <v>38744.92</v>
      </c>
      <c r="E104" s="108">
        <v>21150</v>
      </c>
      <c r="F104" s="108">
        <v>21150</v>
      </c>
      <c r="G104" s="108">
        <v>21600</v>
      </c>
      <c r="H104" s="108">
        <v>21600</v>
      </c>
    </row>
    <row r="105" spans="1:8" s="1" customFormat="1" hidden="1">
      <c r="A105" s="109"/>
      <c r="B105" s="110">
        <v>321</v>
      </c>
      <c r="C105" s="111" t="s">
        <v>54</v>
      </c>
      <c r="D105" s="62">
        <f>SUM(D106:D109)</f>
        <v>0</v>
      </c>
      <c r="E105" s="62">
        <f t="shared" ref="E105:H105" si="17">SUM(E106:E109)</f>
        <v>0</v>
      </c>
      <c r="F105" s="62">
        <f t="shared" si="17"/>
        <v>0</v>
      </c>
      <c r="G105" s="62">
        <f t="shared" si="17"/>
        <v>0</v>
      </c>
      <c r="H105" s="62">
        <f t="shared" si="17"/>
        <v>0</v>
      </c>
    </row>
    <row r="106" spans="1:8" hidden="1">
      <c r="A106" s="112"/>
      <c r="B106" s="113"/>
      <c r="C106" s="114" t="s">
        <v>55</v>
      </c>
      <c r="D106" s="115"/>
      <c r="E106" s="116"/>
      <c r="F106" s="116"/>
      <c r="G106" s="116"/>
      <c r="H106" s="117"/>
    </row>
    <row r="107" spans="1:8" hidden="1">
      <c r="A107" s="112"/>
      <c r="B107" s="113"/>
      <c r="C107" s="114" t="s">
        <v>56</v>
      </c>
      <c r="D107" s="115"/>
      <c r="E107" s="116"/>
      <c r="F107" s="116"/>
      <c r="G107" s="116"/>
      <c r="H107" s="117"/>
    </row>
    <row r="108" spans="1:8" hidden="1">
      <c r="A108" s="112"/>
      <c r="B108" s="113"/>
      <c r="C108" s="114" t="s">
        <v>57</v>
      </c>
      <c r="D108" s="115"/>
      <c r="E108" s="116"/>
      <c r="F108" s="116"/>
      <c r="G108" s="116"/>
      <c r="H108" s="117"/>
    </row>
    <row r="109" spans="1:8" hidden="1">
      <c r="A109" s="112"/>
      <c r="B109" s="113"/>
      <c r="C109" s="114" t="s">
        <v>58</v>
      </c>
      <c r="D109" s="115"/>
      <c r="E109" s="116"/>
      <c r="F109" s="116"/>
      <c r="G109" s="116"/>
      <c r="H109" s="117"/>
    </row>
    <row r="110" spans="1:8" s="1" customFormat="1" hidden="1">
      <c r="A110" s="109"/>
      <c r="B110" s="110">
        <v>322</v>
      </c>
      <c r="C110" s="111" t="s">
        <v>59</v>
      </c>
      <c r="D110" s="62">
        <f>SUM(D111:D116)</f>
        <v>20108.07</v>
      </c>
      <c r="E110" s="62">
        <f t="shared" ref="E110:H110" si="18">SUM(E111:E116)</f>
        <v>0</v>
      </c>
      <c r="F110" s="62">
        <f t="shared" si="18"/>
        <v>0</v>
      </c>
      <c r="G110" s="62">
        <f t="shared" si="18"/>
        <v>0</v>
      </c>
      <c r="H110" s="62">
        <f t="shared" si="18"/>
        <v>0</v>
      </c>
    </row>
    <row r="111" spans="1:8" hidden="1">
      <c r="A111" s="112"/>
      <c r="B111" s="113"/>
      <c r="C111" s="114" t="s">
        <v>60</v>
      </c>
      <c r="D111" s="115">
        <v>3698.48</v>
      </c>
      <c r="E111" s="116"/>
      <c r="F111" s="116"/>
      <c r="G111" s="116"/>
      <c r="H111" s="117"/>
    </row>
    <row r="112" spans="1:8" hidden="1">
      <c r="A112" s="112"/>
      <c r="B112" s="113"/>
      <c r="C112" s="114" t="s">
        <v>61</v>
      </c>
      <c r="D112" s="115">
        <v>3591.56</v>
      </c>
      <c r="E112" s="116"/>
      <c r="F112" s="116"/>
      <c r="G112" s="116"/>
      <c r="H112" s="117"/>
    </row>
    <row r="113" spans="1:8" hidden="1">
      <c r="A113" s="112"/>
      <c r="B113" s="113"/>
      <c r="C113" s="114" t="s">
        <v>62</v>
      </c>
      <c r="D113" s="115">
        <v>3701.6</v>
      </c>
      <c r="E113" s="116"/>
      <c r="F113" s="116"/>
      <c r="G113" s="116"/>
      <c r="H113" s="117"/>
    </row>
    <row r="114" spans="1:8" hidden="1">
      <c r="A114" s="112"/>
      <c r="B114" s="113"/>
      <c r="C114" s="114" t="s">
        <v>63</v>
      </c>
      <c r="D114" s="115">
        <v>174.42</v>
      </c>
      <c r="E114" s="116"/>
      <c r="F114" s="116"/>
      <c r="G114" s="116"/>
      <c r="H114" s="117"/>
    </row>
    <row r="115" spans="1:8" hidden="1">
      <c r="A115" s="112"/>
      <c r="B115" s="113"/>
      <c r="C115" s="114" t="s">
        <v>64</v>
      </c>
      <c r="D115" s="115">
        <v>8498.7199999999993</v>
      </c>
      <c r="E115" s="116"/>
      <c r="F115" s="116"/>
      <c r="G115" s="116"/>
      <c r="H115" s="117"/>
    </row>
    <row r="116" spans="1:8" ht="15.75" hidden="1" thickBot="1">
      <c r="A116" s="119"/>
      <c r="B116" s="120"/>
      <c r="C116" s="121" t="s">
        <v>65</v>
      </c>
      <c r="D116" s="122">
        <v>443.29</v>
      </c>
      <c r="E116" s="123"/>
      <c r="F116" s="123"/>
      <c r="G116" s="123"/>
      <c r="H116" s="124"/>
    </row>
    <row r="117" spans="1:8" s="4" customFormat="1" ht="29.25" customHeight="1">
      <c r="A117" s="145" t="s">
        <v>86</v>
      </c>
      <c r="B117" s="146"/>
      <c r="C117" s="125" t="s">
        <v>35</v>
      </c>
      <c r="D117" s="126">
        <f>SUM(D118)</f>
        <v>229655.39</v>
      </c>
      <c r="E117" s="126">
        <f t="shared" ref="E117:H117" si="19">SUM(E118)</f>
        <v>31850</v>
      </c>
      <c r="F117" s="126">
        <f t="shared" si="19"/>
        <v>32350</v>
      </c>
      <c r="G117" s="126">
        <f t="shared" si="19"/>
        <v>32450</v>
      </c>
      <c r="H117" s="126">
        <f t="shared" si="19"/>
        <v>32450</v>
      </c>
    </row>
    <row r="118" spans="1:8">
      <c r="A118" s="150">
        <v>3</v>
      </c>
      <c r="B118" s="151"/>
      <c r="C118" s="104" t="s">
        <v>12</v>
      </c>
      <c r="D118" s="60">
        <f>SUM(D119+D126+D158)</f>
        <v>229655.39</v>
      </c>
      <c r="E118" s="60">
        <f t="shared" ref="E118:H118" si="20">SUM(E119+E126+E158)</f>
        <v>31850</v>
      </c>
      <c r="F118" s="60">
        <f t="shared" si="20"/>
        <v>32350</v>
      </c>
      <c r="G118" s="60">
        <f t="shared" si="20"/>
        <v>32450</v>
      </c>
      <c r="H118" s="60">
        <f t="shared" si="20"/>
        <v>32450</v>
      </c>
    </row>
    <row r="119" spans="1:8" s="4" customFormat="1">
      <c r="A119" s="105">
        <v>31</v>
      </c>
      <c r="B119" s="106"/>
      <c r="C119" s="107" t="s">
        <v>14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</row>
    <row r="120" spans="1:8" s="1" customFormat="1" hidden="1">
      <c r="A120" s="109"/>
      <c r="B120" s="110">
        <v>311</v>
      </c>
      <c r="C120" s="111" t="s">
        <v>47</v>
      </c>
      <c r="D120" s="62">
        <f>SUM(D121)</f>
        <v>5308.91</v>
      </c>
      <c r="E120" s="62">
        <f t="shared" ref="E120:H120" si="21">SUM(E121)</f>
        <v>0</v>
      </c>
      <c r="F120" s="62">
        <f t="shared" si="21"/>
        <v>0</v>
      </c>
      <c r="G120" s="62">
        <f t="shared" si="21"/>
        <v>0</v>
      </c>
      <c r="H120" s="62">
        <f t="shared" si="21"/>
        <v>0</v>
      </c>
    </row>
    <row r="121" spans="1:8" hidden="1">
      <c r="A121" s="112"/>
      <c r="B121" s="113"/>
      <c r="C121" s="114" t="s">
        <v>49</v>
      </c>
      <c r="D121" s="115">
        <v>5308.91</v>
      </c>
      <c r="E121" s="116">
        <v>0</v>
      </c>
      <c r="F121" s="116"/>
      <c r="G121" s="116"/>
      <c r="H121" s="117"/>
    </row>
    <row r="122" spans="1:8" s="1" customFormat="1" hidden="1">
      <c r="A122" s="109"/>
      <c r="B122" s="110">
        <v>312</v>
      </c>
      <c r="C122" s="111" t="s">
        <v>48</v>
      </c>
      <c r="D122" s="62">
        <f>SUM(D123)</f>
        <v>2150.11</v>
      </c>
      <c r="E122" s="62">
        <f t="shared" ref="E122:H122" si="22">SUM(E123)</f>
        <v>4778.0200000000004</v>
      </c>
      <c r="F122" s="62">
        <f t="shared" si="22"/>
        <v>7500</v>
      </c>
      <c r="G122" s="62">
        <f t="shared" si="22"/>
        <v>7500</v>
      </c>
      <c r="H122" s="62">
        <f t="shared" si="22"/>
        <v>7500</v>
      </c>
    </row>
    <row r="123" spans="1:8" hidden="1">
      <c r="A123" s="112"/>
      <c r="B123" s="113"/>
      <c r="C123" s="114" t="s">
        <v>50</v>
      </c>
      <c r="D123" s="115">
        <v>2150.11</v>
      </c>
      <c r="E123" s="116">
        <v>4778.0200000000004</v>
      </c>
      <c r="F123" s="116">
        <v>7500</v>
      </c>
      <c r="G123" s="116">
        <v>7500</v>
      </c>
      <c r="H123" s="117">
        <v>7500</v>
      </c>
    </row>
    <row r="124" spans="1:8" s="1" customFormat="1" hidden="1">
      <c r="A124" s="109"/>
      <c r="B124" s="110">
        <v>313</v>
      </c>
      <c r="C124" s="111" t="s">
        <v>51</v>
      </c>
      <c r="D124" s="62">
        <f>SUM(D125)</f>
        <v>5707.89</v>
      </c>
      <c r="E124" s="62">
        <f t="shared" ref="E124:H124" si="23">SUM(E125)</f>
        <v>9874.58</v>
      </c>
      <c r="F124" s="62">
        <f t="shared" si="23"/>
        <v>11000</v>
      </c>
      <c r="G124" s="62">
        <f t="shared" si="23"/>
        <v>7000</v>
      </c>
      <c r="H124" s="62">
        <f t="shared" si="23"/>
        <v>7000</v>
      </c>
    </row>
    <row r="125" spans="1:8" hidden="1">
      <c r="A125" s="112"/>
      <c r="B125" s="113"/>
      <c r="C125" s="114" t="s">
        <v>52</v>
      </c>
      <c r="D125" s="115">
        <v>5707.89</v>
      </c>
      <c r="E125" s="116">
        <v>9874.58</v>
      </c>
      <c r="F125" s="116">
        <v>11000</v>
      </c>
      <c r="G125" s="116">
        <v>7000</v>
      </c>
      <c r="H125" s="117">
        <v>7000</v>
      </c>
    </row>
    <row r="126" spans="1:8" s="9" customFormat="1">
      <c r="A126" s="105">
        <v>32</v>
      </c>
      <c r="B126" s="118"/>
      <c r="C126" s="107" t="s">
        <v>25</v>
      </c>
      <c r="D126" s="108">
        <v>227369.79</v>
      </c>
      <c r="E126" s="108">
        <v>31300</v>
      </c>
      <c r="F126" s="108">
        <v>31800</v>
      </c>
      <c r="G126" s="108">
        <v>31850</v>
      </c>
      <c r="H126" s="108">
        <v>31850</v>
      </c>
    </row>
    <row r="127" spans="1:8" s="1" customFormat="1" hidden="1">
      <c r="A127" s="109"/>
      <c r="B127" s="110">
        <v>321</v>
      </c>
      <c r="C127" s="111" t="s">
        <v>54</v>
      </c>
      <c r="D127" s="62">
        <f>SUM(D128:D131)</f>
        <v>2270.38</v>
      </c>
      <c r="E127" s="62">
        <f t="shared" ref="E127:H127" si="24">SUM(E128:E131)</f>
        <v>7963.37</v>
      </c>
      <c r="F127" s="62">
        <f t="shared" si="24"/>
        <v>10300</v>
      </c>
      <c r="G127" s="62">
        <f t="shared" si="24"/>
        <v>10300</v>
      </c>
      <c r="H127" s="62">
        <f t="shared" si="24"/>
        <v>10300</v>
      </c>
    </row>
    <row r="128" spans="1:8" hidden="1">
      <c r="A128" s="112"/>
      <c r="B128" s="113"/>
      <c r="C128" s="114" t="s">
        <v>55</v>
      </c>
      <c r="D128" s="115">
        <v>0</v>
      </c>
      <c r="E128" s="116">
        <v>132.72</v>
      </c>
      <c r="F128" s="116">
        <v>500</v>
      </c>
      <c r="G128" s="116">
        <v>500</v>
      </c>
      <c r="H128" s="117">
        <v>500</v>
      </c>
    </row>
    <row r="129" spans="1:8" hidden="1">
      <c r="A129" s="112"/>
      <c r="B129" s="113"/>
      <c r="C129" s="114" t="s">
        <v>56</v>
      </c>
      <c r="D129" s="115">
        <v>2143.5</v>
      </c>
      <c r="E129" s="116">
        <v>7299.75</v>
      </c>
      <c r="F129" s="116">
        <v>9000</v>
      </c>
      <c r="G129" s="116">
        <v>9000</v>
      </c>
      <c r="H129" s="117">
        <v>9000</v>
      </c>
    </row>
    <row r="130" spans="1:8" hidden="1">
      <c r="A130" s="112"/>
      <c r="B130" s="113"/>
      <c r="C130" s="114" t="s">
        <v>57</v>
      </c>
      <c r="D130" s="115">
        <v>0</v>
      </c>
      <c r="E130" s="116">
        <v>265.45</v>
      </c>
      <c r="F130" s="116">
        <v>500</v>
      </c>
      <c r="G130" s="116">
        <v>500</v>
      </c>
      <c r="H130" s="117">
        <v>500</v>
      </c>
    </row>
    <row r="131" spans="1:8" hidden="1">
      <c r="A131" s="112"/>
      <c r="B131" s="113"/>
      <c r="C131" s="114" t="s">
        <v>58</v>
      </c>
      <c r="D131" s="115">
        <v>126.88</v>
      </c>
      <c r="E131" s="116">
        <v>265.45</v>
      </c>
      <c r="F131" s="116">
        <v>300</v>
      </c>
      <c r="G131" s="116">
        <v>300</v>
      </c>
      <c r="H131" s="117">
        <v>300</v>
      </c>
    </row>
    <row r="132" spans="1:8" s="1" customFormat="1" hidden="1">
      <c r="A132" s="109"/>
      <c r="B132" s="110">
        <v>322</v>
      </c>
      <c r="C132" s="111" t="s">
        <v>59</v>
      </c>
      <c r="D132" s="62">
        <f>SUM(D133:D138)</f>
        <v>0</v>
      </c>
      <c r="E132" s="62">
        <f t="shared" ref="E132:H132" si="25">SUM(E133:E138)</f>
        <v>31588.02</v>
      </c>
      <c r="F132" s="62">
        <f t="shared" si="25"/>
        <v>32160</v>
      </c>
      <c r="G132" s="62">
        <f t="shared" si="25"/>
        <v>34790</v>
      </c>
      <c r="H132" s="62">
        <f t="shared" si="25"/>
        <v>34740</v>
      </c>
    </row>
    <row r="133" spans="1:8" hidden="1">
      <c r="A133" s="112"/>
      <c r="B133" s="113"/>
      <c r="C133" s="114" t="s">
        <v>60</v>
      </c>
      <c r="D133" s="115"/>
      <c r="E133" s="116">
        <v>5043.47</v>
      </c>
      <c r="F133" s="116">
        <v>4500</v>
      </c>
      <c r="G133" s="116">
        <v>4500</v>
      </c>
      <c r="H133" s="117">
        <v>4500</v>
      </c>
    </row>
    <row r="134" spans="1:8" hidden="1">
      <c r="A134" s="112"/>
      <c r="B134" s="113"/>
      <c r="C134" s="114" t="s">
        <v>61</v>
      </c>
      <c r="D134" s="115"/>
      <c r="E134" s="116">
        <v>11015.99</v>
      </c>
      <c r="F134" s="116">
        <v>10860</v>
      </c>
      <c r="G134" s="116">
        <v>12490</v>
      </c>
      <c r="H134" s="117">
        <v>12440</v>
      </c>
    </row>
    <row r="135" spans="1:8" hidden="1">
      <c r="A135" s="112"/>
      <c r="B135" s="113"/>
      <c r="C135" s="114" t="s">
        <v>62</v>
      </c>
      <c r="D135" s="115"/>
      <c r="E135" s="116">
        <v>11414.16</v>
      </c>
      <c r="F135" s="116">
        <v>12000</v>
      </c>
      <c r="G135" s="116">
        <v>13000</v>
      </c>
      <c r="H135" s="117">
        <v>13000</v>
      </c>
    </row>
    <row r="136" spans="1:8" hidden="1">
      <c r="A136" s="112"/>
      <c r="B136" s="113"/>
      <c r="C136" s="114" t="s">
        <v>63</v>
      </c>
      <c r="D136" s="115"/>
      <c r="E136" s="116">
        <v>1592.67</v>
      </c>
      <c r="F136" s="116">
        <v>2000</v>
      </c>
      <c r="G136" s="116">
        <v>2000</v>
      </c>
      <c r="H136" s="117">
        <v>2000</v>
      </c>
    </row>
    <row r="137" spans="1:8" hidden="1">
      <c r="A137" s="112"/>
      <c r="B137" s="113"/>
      <c r="C137" s="114" t="s">
        <v>64</v>
      </c>
      <c r="D137" s="115"/>
      <c r="E137" s="116">
        <v>1990.84</v>
      </c>
      <c r="F137" s="116">
        <v>2000</v>
      </c>
      <c r="G137" s="116">
        <v>2000</v>
      </c>
      <c r="H137" s="117">
        <v>2000</v>
      </c>
    </row>
    <row r="138" spans="1:8" hidden="1">
      <c r="A138" s="112"/>
      <c r="B138" s="113"/>
      <c r="C138" s="114" t="s">
        <v>65</v>
      </c>
      <c r="D138" s="115"/>
      <c r="E138" s="116">
        <v>530.89</v>
      </c>
      <c r="F138" s="116">
        <v>800</v>
      </c>
      <c r="G138" s="116">
        <v>800</v>
      </c>
      <c r="H138" s="117">
        <v>800</v>
      </c>
    </row>
    <row r="139" spans="1:8" s="1" customFormat="1" hidden="1">
      <c r="A139" s="109"/>
      <c r="B139" s="110">
        <v>323</v>
      </c>
      <c r="C139" s="111" t="s">
        <v>66</v>
      </c>
      <c r="D139" s="62">
        <f>SUM(D140:D148)</f>
        <v>4210.4800000000005</v>
      </c>
      <c r="E139" s="62">
        <f>SUM(E140:E148)</f>
        <v>10617.83</v>
      </c>
      <c r="F139" s="62">
        <f>SUM(F140:F148)</f>
        <v>15350</v>
      </c>
      <c r="G139" s="62">
        <f>SUM(G140:G148)</f>
        <v>15350</v>
      </c>
      <c r="H139" s="62">
        <f>SUM(H140:H148)</f>
        <v>15350</v>
      </c>
    </row>
    <row r="140" spans="1:8" hidden="1">
      <c r="A140" s="112"/>
      <c r="B140" s="113"/>
      <c r="C140" s="114" t="s">
        <v>69</v>
      </c>
      <c r="D140" s="115">
        <v>124.03</v>
      </c>
      <c r="E140" s="116">
        <v>929.06</v>
      </c>
      <c r="F140" s="116">
        <v>1000</v>
      </c>
      <c r="G140" s="116">
        <v>1000</v>
      </c>
      <c r="H140" s="117">
        <v>1000</v>
      </c>
    </row>
    <row r="141" spans="1:8" hidden="1">
      <c r="A141" s="112"/>
      <c r="B141" s="113"/>
      <c r="C141" s="114" t="s">
        <v>70</v>
      </c>
      <c r="D141" s="115">
        <v>0</v>
      </c>
      <c r="E141" s="116">
        <v>929.06</v>
      </c>
      <c r="F141" s="116">
        <v>2500</v>
      </c>
      <c r="G141" s="116">
        <v>2500</v>
      </c>
      <c r="H141" s="117">
        <v>2500</v>
      </c>
    </row>
    <row r="142" spans="1:8" hidden="1">
      <c r="A142" s="112"/>
      <c r="B142" s="113"/>
      <c r="C142" s="114" t="s">
        <v>71</v>
      </c>
      <c r="D142" s="115">
        <v>0</v>
      </c>
      <c r="E142" s="116">
        <v>132.72</v>
      </c>
      <c r="F142" s="116">
        <v>150</v>
      </c>
      <c r="G142" s="116">
        <v>150</v>
      </c>
      <c r="H142" s="117">
        <v>150</v>
      </c>
    </row>
    <row r="143" spans="1:8" hidden="1">
      <c r="A143" s="112"/>
      <c r="B143" s="113"/>
      <c r="C143" s="114" t="s">
        <v>72</v>
      </c>
      <c r="D143" s="115">
        <v>1219.97</v>
      </c>
      <c r="E143" s="116">
        <v>2654.46</v>
      </c>
      <c r="F143" s="116">
        <v>3000</v>
      </c>
      <c r="G143" s="116">
        <v>3000</v>
      </c>
      <c r="H143" s="117">
        <v>3000</v>
      </c>
    </row>
    <row r="144" spans="1:8" hidden="1">
      <c r="A144" s="112"/>
      <c r="B144" s="113"/>
      <c r="C144" s="114" t="s">
        <v>73</v>
      </c>
      <c r="D144" s="115">
        <v>0</v>
      </c>
      <c r="E144" s="116">
        <v>0</v>
      </c>
      <c r="F144" s="116">
        <v>800</v>
      </c>
      <c r="G144" s="116">
        <v>800</v>
      </c>
      <c r="H144" s="117">
        <v>800</v>
      </c>
    </row>
    <row r="145" spans="1:8" hidden="1">
      <c r="A145" s="112"/>
      <c r="B145" s="113"/>
      <c r="C145" s="114" t="s">
        <v>74</v>
      </c>
      <c r="D145" s="115">
        <v>834.16</v>
      </c>
      <c r="E145" s="116">
        <v>1061.78</v>
      </c>
      <c r="F145" s="116">
        <v>1300</v>
      </c>
      <c r="G145" s="116">
        <v>1300</v>
      </c>
      <c r="H145" s="117">
        <v>1300</v>
      </c>
    </row>
    <row r="146" spans="1:8" hidden="1">
      <c r="A146" s="112"/>
      <c r="B146" s="113"/>
      <c r="C146" s="114" t="s">
        <v>75</v>
      </c>
      <c r="D146" s="115">
        <v>1221.05</v>
      </c>
      <c r="E146" s="116">
        <v>4247.13</v>
      </c>
      <c r="F146" s="116">
        <v>4300</v>
      </c>
      <c r="G146" s="116">
        <v>4300</v>
      </c>
      <c r="H146" s="117">
        <v>4300</v>
      </c>
    </row>
    <row r="147" spans="1:8" hidden="1">
      <c r="A147" s="112"/>
      <c r="B147" s="113"/>
      <c r="C147" s="114" t="s">
        <v>76</v>
      </c>
      <c r="D147" s="115">
        <v>66.36</v>
      </c>
      <c r="E147" s="116">
        <v>398.17</v>
      </c>
      <c r="F147" s="116">
        <v>2000</v>
      </c>
      <c r="G147" s="116">
        <v>2000</v>
      </c>
      <c r="H147" s="117">
        <v>2000</v>
      </c>
    </row>
    <row r="148" spans="1:8" hidden="1">
      <c r="A148" s="112"/>
      <c r="B148" s="113"/>
      <c r="C148" s="114" t="s">
        <v>108</v>
      </c>
      <c r="D148" s="115">
        <v>744.91</v>
      </c>
      <c r="E148" s="116">
        <v>265.45</v>
      </c>
      <c r="F148" s="116">
        <v>300</v>
      </c>
      <c r="G148" s="116">
        <v>300</v>
      </c>
      <c r="H148" s="117">
        <v>300</v>
      </c>
    </row>
    <row r="149" spans="1:8" s="1" customFormat="1" hidden="1">
      <c r="A149" s="109"/>
      <c r="B149" s="110">
        <v>324</v>
      </c>
      <c r="C149" s="111" t="s">
        <v>77</v>
      </c>
      <c r="D149" s="62">
        <f>SUM(D150)</f>
        <v>0</v>
      </c>
      <c r="E149" s="62">
        <f t="shared" ref="E149:H149" si="26">SUM(E150)</f>
        <v>132.72</v>
      </c>
      <c r="F149" s="62">
        <f t="shared" si="26"/>
        <v>150</v>
      </c>
      <c r="G149" s="62">
        <f t="shared" si="26"/>
        <v>150</v>
      </c>
      <c r="H149" s="62">
        <f t="shared" si="26"/>
        <v>150</v>
      </c>
    </row>
    <row r="150" spans="1:8" hidden="1">
      <c r="A150" s="112"/>
      <c r="B150" s="113"/>
      <c r="C150" s="114" t="s">
        <v>77</v>
      </c>
      <c r="D150" s="115">
        <v>0</v>
      </c>
      <c r="E150" s="116">
        <v>132.72</v>
      </c>
      <c r="F150" s="116">
        <v>150</v>
      </c>
      <c r="G150" s="116">
        <v>150</v>
      </c>
      <c r="H150" s="117">
        <v>150</v>
      </c>
    </row>
    <row r="151" spans="1:8" s="1" customFormat="1" hidden="1">
      <c r="A151" s="109"/>
      <c r="B151" s="110">
        <v>329</v>
      </c>
      <c r="C151" s="111" t="s">
        <v>78</v>
      </c>
      <c r="D151" s="62">
        <f>SUM(D152:D157)</f>
        <v>0</v>
      </c>
      <c r="E151" s="62">
        <f>SUM(E152:E157)</f>
        <v>1605.93</v>
      </c>
      <c r="F151" s="62">
        <f>SUM(F152:F157)</f>
        <v>3410</v>
      </c>
      <c r="G151" s="62">
        <f>SUM(G152:G157)</f>
        <v>3410</v>
      </c>
      <c r="H151" s="62">
        <f>SUM(H152:H157)</f>
        <v>3410</v>
      </c>
    </row>
    <row r="152" spans="1:8" hidden="1">
      <c r="A152" s="112"/>
      <c r="B152" s="113"/>
      <c r="C152" s="114" t="s">
        <v>79</v>
      </c>
      <c r="D152" s="115"/>
      <c r="E152" s="116">
        <v>132.72</v>
      </c>
      <c r="F152" s="116">
        <v>2000</v>
      </c>
      <c r="G152" s="116">
        <v>2000</v>
      </c>
      <c r="H152" s="117">
        <v>2000</v>
      </c>
    </row>
    <row r="153" spans="1:8" hidden="1">
      <c r="A153" s="112"/>
      <c r="B153" s="113"/>
      <c r="C153" s="114" t="s">
        <v>80</v>
      </c>
      <c r="D153" s="115"/>
      <c r="E153" s="116">
        <v>1075.05</v>
      </c>
      <c r="F153" s="116">
        <v>1100</v>
      </c>
      <c r="G153" s="116">
        <v>1100</v>
      </c>
      <c r="H153" s="117">
        <v>1100</v>
      </c>
    </row>
    <row r="154" spans="1:8" hidden="1">
      <c r="A154" s="112"/>
      <c r="B154" s="113"/>
      <c r="C154" s="114" t="s">
        <v>81</v>
      </c>
      <c r="D154" s="115"/>
      <c r="E154" s="116">
        <v>132.72</v>
      </c>
      <c r="F154" s="116">
        <v>150</v>
      </c>
      <c r="G154" s="116">
        <v>150</v>
      </c>
      <c r="H154" s="117">
        <v>150</v>
      </c>
    </row>
    <row r="155" spans="1:8" hidden="1">
      <c r="A155" s="112"/>
      <c r="B155" s="113"/>
      <c r="C155" s="114" t="s">
        <v>82</v>
      </c>
      <c r="D155" s="115"/>
      <c r="E155" s="116">
        <v>0</v>
      </c>
      <c r="F155" s="116">
        <v>10</v>
      </c>
      <c r="G155" s="116">
        <v>10</v>
      </c>
      <c r="H155" s="117">
        <v>10</v>
      </c>
    </row>
    <row r="156" spans="1:8" hidden="1">
      <c r="A156" s="112"/>
      <c r="B156" s="113"/>
      <c r="C156" s="114" t="s">
        <v>83</v>
      </c>
      <c r="D156" s="115"/>
      <c r="E156" s="116">
        <v>132.72</v>
      </c>
      <c r="F156" s="116">
        <v>50</v>
      </c>
      <c r="G156" s="116">
        <v>50</v>
      </c>
      <c r="H156" s="117">
        <v>50</v>
      </c>
    </row>
    <row r="157" spans="1:8" hidden="1">
      <c r="A157" s="112"/>
      <c r="B157" s="113"/>
      <c r="C157" s="114" t="s">
        <v>78</v>
      </c>
      <c r="D157" s="115"/>
      <c r="E157" s="115">
        <v>132.72</v>
      </c>
      <c r="F157" s="115">
        <v>100</v>
      </c>
      <c r="G157" s="115">
        <v>100</v>
      </c>
      <c r="H157" s="127">
        <v>100</v>
      </c>
    </row>
    <row r="158" spans="1:8" s="9" customFormat="1">
      <c r="A158" s="105">
        <v>34</v>
      </c>
      <c r="B158" s="118"/>
      <c r="C158" s="107" t="s">
        <v>44</v>
      </c>
      <c r="D158" s="108">
        <v>2285.6</v>
      </c>
      <c r="E158" s="108">
        <v>550</v>
      </c>
      <c r="F158" s="108">
        <v>550</v>
      </c>
      <c r="G158" s="108">
        <v>600</v>
      </c>
      <c r="H158" s="108">
        <v>600</v>
      </c>
    </row>
    <row r="159" spans="1:8" s="1" customFormat="1" hidden="1">
      <c r="A159" s="109"/>
      <c r="B159" s="110">
        <v>343</v>
      </c>
      <c r="C159" s="111" t="s">
        <v>84</v>
      </c>
      <c r="D159" s="62">
        <f>SUM(D160)</f>
        <v>218.63</v>
      </c>
      <c r="E159" s="62">
        <f t="shared" ref="E159:H159" si="27">SUM(E160)</f>
        <v>729.98</v>
      </c>
      <c r="F159" s="62">
        <f t="shared" si="27"/>
        <v>800</v>
      </c>
      <c r="G159" s="62">
        <f t="shared" si="27"/>
        <v>850</v>
      </c>
      <c r="H159" s="62">
        <f t="shared" si="27"/>
        <v>900</v>
      </c>
    </row>
    <row r="160" spans="1:8" ht="15.75" hidden="1" thickBot="1">
      <c r="A160" s="119"/>
      <c r="B160" s="120"/>
      <c r="C160" s="121" t="s">
        <v>85</v>
      </c>
      <c r="D160" s="122">
        <v>218.63</v>
      </c>
      <c r="E160" s="123">
        <v>729.98</v>
      </c>
      <c r="F160" s="123">
        <v>800</v>
      </c>
      <c r="G160" s="123">
        <v>850</v>
      </c>
      <c r="H160" s="124">
        <v>900</v>
      </c>
    </row>
    <row r="161" spans="1:8" ht="28.5" customHeight="1">
      <c r="A161" s="145" t="s">
        <v>88</v>
      </c>
      <c r="B161" s="146"/>
      <c r="C161" s="125" t="s">
        <v>89</v>
      </c>
      <c r="D161" s="126">
        <f>SUM(D162)</f>
        <v>0</v>
      </c>
      <c r="E161" s="126">
        <f t="shared" ref="E161:H161" si="28">SUM(E162)</f>
        <v>0</v>
      </c>
      <c r="F161" s="126">
        <f t="shared" si="28"/>
        <v>0</v>
      </c>
      <c r="G161" s="126">
        <f t="shared" si="28"/>
        <v>0</v>
      </c>
      <c r="H161" s="126">
        <f t="shared" si="28"/>
        <v>0</v>
      </c>
    </row>
    <row r="162" spans="1:8">
      <c r="A162" s="150">
        <v>3</v>
      </c>
      <c r="B162" s="151"/>
      <c r="C162" s="104" t="s">
        <v>12</v>
      </c>
      <c r="D162" s="60">
        <f>SUM(D163)</f>
        <v>0</v>
      </c>
      <c r="E162" s="60">
        <f t="shared" ref="E162:H162" si="29">SUM(E163)</f>
        <v>0</v>
      </c>
      <c r="F162" s="60">
        <f t="shared" si="29"/>
        <v>0</v>
      </c>
      <c r="G162" s="60">
        <f t="shared" si="29"/>
        <v>0</v>
      </c>
      <c r="H162" s="60">
        <f t="shared" si="29"/>
        <v>0</v>
      </c>
    </row>
    <row r="163" spans="1:8" s="4" customFormat="1">
      <c r="A163" s="105">
        <v>31</v>
      </c>
      <c r="B163" s="106"/>
      <c r="C163" s="107" t="s">
        <v>14</v>
      </c>
      <c r="D163" s="108">
        <f>SUM(D164+D166+D168)</f>
        <v>0</v>
      </c>
      <c r="E163" s="108">
        <v>0</v>
      </c>
      <c r="F163" s="108">
        <v>0</v>
      </c>
      <c r="G163" s="108">
        <v>0</v>
      </c>
      <c r="H163" s="108">
        <v>0</v>
      </c>
    </row>
    <row r="164" spans="1:8" s="1" customFormat="1" hidden="1">
      <c r="A164" s="109"/>
      <c r="B164" s="110">
        <v>311</v>
      </c>
      <c r="C164" s="111" t="s">
        <v>47</v>
      </c>
      <c r="D164" s="62">
        <f>SUM(D165)</f>
        <v>0</v>
      </c>
      <c r="E164" s="62">
        <f t="shared" ref="E164:H164" si="30">SUM(E165)</f>
        <v>0</v>
      </c>
      <c r="F164" s="62">
        <f t="shared" si="30"/>
        <v>0</v>
      </c>
      <c r="G164" s="62">
        <f t="shared" si="30"/>
        <v>0</v>
      </c>
      <c r="H164" s="62">
        <f t="shared" si="30"/>
        <v>0</v>
      </c>
    </row>
    <row r="165" spans="1:8" hidden="1">
      <c r="A165" s="112"/>
      <c r="B165" s="113"/>
      <c r="C165" s="114" t="s">
        <v>49</v>
      </c>
      <c r="D165" s="115"/>
      <c r="E165" s="116"/>
      <c r="F165" s="116"/>
      <c r="G165" s="116"/>
      <c r="H165" s="117"/>
    </row>
    <row r="166" spans="1:8" s="1" customFormat="1" hidden="1">
      <c r="A166" s="109"/>
      <c r="B166" s="110">
        <v>312</v>
      </c>
      <c r="C166" s="111" t="s">
        <v>48</v>
      </c>
      <c r="D166" s="62">
        <f>SUM(D167)</f>
        <v>0</v>
      </c>
      <c r="E166" s="62">
        <f t="shared" ref="E166:H166" si="31">SUM(E167)</f>
        <v>0</v>
      </c>
      <c r="F166" s="62">
        <f t="shared" si="31"/>
        <v>0</v>
      </c>
      <c r="G166" s="62">
        <f t="shared" si="31"/>
        <v>0</v>
      </c>
      <c r="H166" s="62">
        <f t="shared" si="31"/>
        <v>0</v>
      </c>
    </row>
    <row r="167" spans="1:8" hidden="1">
      <c r="A167" s="112"/>
      <c r="B167" s="113"/>
      <c r="C167" s="114" t="s">
        <v>50</v>
      </c>
      <c r="D167" s="115"/>
      <c r="E167" s="116"/>
      <c r="F167" s="116"/>
      <c r="G167" s="116"/>
      <c r="H167" s="117"/>
    </row>
    <row r="168" spans="1:8" s="1" customFormat="1" hidden="1">
      <c r="A168" s="109"/>
      <c r="B168" s="110">
        <v>313</v>
      </c>
      <c r="C168" s="111" t="s">
        <v>51</v>
      </c>
      <c r="D168" s="62">
        <f>SUM(D169)</f>
        <v>0</v>
      </c>
      <c r="E168" s="62">
        <f t="shared" ref="E168:H168" si="32">SUM(E169)</f>
        <v>1459.95</v>
      </c>
      <c r="F168" s="62">
        <f t="shared" si="32"/>
        <v>5700</v>
      </c>
      <c r="G168" s="62">
        <f t="shared" si="32"/>
        <v>5000</v>
      </c>
      <c r="H168" s="62">
        <f t="shared" si="32"/>
        <v>5000</v>
      </c>
    </row>
    <row r="169" spans="1:8" ht="15.75" hidden="1" thickBot="1">
      <c r="A169" s="119"/>
      <c r="B169" s="120"/>
      <c r="C169" s="121" t="s">
        <v>52</v>
      </c>
      <c r="D169" s="122"/>
      <c r="E169" s="123">
        <v>1459.95</v>
      </c>
      <c r="F169" s="123">
        <v>5700</v>
      </c>
      <c r="G169" s="123">
        <v>5000</v>
      </c>
      <c r="H169" s="124">
        <v>5000</v>
      </c>
    </row>
    <row r="170" spans="1:8" ht="28.5" customHeight="1">
      <c r="A170" s="145" t="s">
        <v>106</v>
      </c>
      <c r="B170" s="146"/>
      <c r="C170" s="125" t="s">
        <v>107</v>
      </c>
      <c r="D170" s="126">
        <f>SUM(D171)</f>
        <v>0</v>
      </c>
      <c r="E170" s="126">
        <f t="shared" ref="E170:H171" si="33">SUM(E171)</f>
        <v>0</v>
      </c>
      <c r="F170" s="126">
        <f t="shared" si="33"/>
        <v>0</v>
      </c>
      <c r="G170" s="126">
        <f t="shared" si="33"/>
        <v>0</v>
      </c>
      <c r="H170" s="126">
        <f t="shared" si="33"/>
        <v>0</v>
      </c>
    </row>
    <row r="171" spans="1:8">
      <c r="A171" s="150">
        <v>3</v>
      </c>
      <c r="B171" s="151"/>
      <c r="C171" s="104" t="s">
        <v>12</v>
      </c>
      <c r="D171" s="60">
        <f>SUM(D172)</f>
        <v>0</v>
      </c>
      <c r="E171" s="60">
        <f t="shared" si="33"/>
        <v>0</v>
      </c>
      <c r="F171" s="60">
        <f t="shared" si="33"/>
        <v>0</v>
      </c>
      <c r="G171" s="60">
        <f t="shared" si="33"/>
        <v>0</v>
      </c>
      <c r="H171" s="60">
        <f t="shared" si="33"/>
        <v>0</v>
      </c>
    </row>
    <row r="172" spans="1:8" s="4" customFormat="1">
      <c r="A172" s="105">
        <v>31</v>
      </c>
      <c r="B172" s="106"/>
      <c r="C172" s="107" t="s">
        <v>14</v>
      </c>
      <c r="D172" s="108">
        <f>SUM(D173)</f>
        <v>0</v>
      </c>
      <c r="E172" s="108">
        <v>0</v>
      </c>
      <c r="F172" s="108">
        <v>0</v>
      </c>
      <c r="G172" s="108">
        <v>0</v>
      </c>
      <c r="H172" s="108">
        <v>0</v>
      </c>
    </row>
    <row r="173" spans="1:8" s="1" customFormat="1" hidden="1">
      <c r="A173" s="109"/>
      <c r="B173" s="110">
        <v>313</v>
      </c>
      <c r="C173" s="111" t="s">
        <v>51</v>
      </c>
      <c r="D173" s="62">
        <f>SUM(D174)</f>
        <v>0</v>
      </c>
      <c r="E173" s="62">
        <f t="shared" ref="E173:H173" si="34">SUM(E174)</f>
        <v>929.06</v>
      </c>
      <c r="F173" s="62">
        <f t="shared" si="34"/>
        <v>100</v>
      </c>
      <c r="G173" s="62">
        <f t="shared" si="34"/>
        <v>100</v>
      </c>
      <c r="H173" s="62">
        <f t="shared" si="34"/>
        <v>100</v>
      </c>
    </row>
    <row r="174" spans="1:8" ht="15.75" hidden="1" thickBot="1">
      <c r="A174" s="119"/>
      <c r="B174" s="120"/>
      <c r="C174" s="121" t="s">
        <v>52</v>
      </c>
      <c r="D174" s="122"/>
      <c r="E174" s="123">
        <v>929.06</v>
      </c>
      <c r="F174" s="123">
        <v>100</v>
      </c>
      <c r="G174" s="123">
        <v>100</v>
      </c>
      <c r="H174" s="124">
        <v>100</v>
      </c>
    </row>
    <row r="175" spans="1:8" s="1" customFormat="1" ht="27" customHeight="1" thickBot="1">
      <c r="A175" s="152" t="s">
        <v>115</v>
      </c>
      <c r="B175" s="153"/>
      <c r="C175" s="128" t="s">
        <v>112</v>
      </c>
      <c r="D175" s="129">
        <f>SUM(D176+D185+D194+D203)</f>
        <v>51630</v>
      </c>
      <c r="E175" s="129">
        <f>SUM(E176+E185+E194+E203)</f>
        <v>4500</v>
      </c>
      <c r="F175" s="129">
        <f>SUM(F176+F185+F194+F203)</f>
        <v>4500</v>
      </c>
      <c r="G175" s="129">
        <f>SUM(G176+G185+G194+G203)</f>
        <v>0</v>
      </c>
      <c r="H175" s="129">
        <f>SUM(H176+H185+H194+H203)</f>
        <v>0</v>
      </c>
    </row>
    <row r="176" spans="1:8" ht="21" customHeight="1">
      <c r="A176" s="145" t="s">
        <v>46</v>
      </c>
      <c r="B176" s="146"/>
      <c r="C176" s="102" t="s">
        <v>11</v>
      </c>
      <c r="D176" s="103">
        <f>SUM(D177)</f>
        <v>51630</v>
      </c>
      <c r="E176" s="103">
        <f t="shared" ref="E176:H178" si="35">SUM(E177)</f>
        <v>4500</v>
      </c>
      <c r="F176" s="103">
        <f t="shared" si="35"/>
        <v>4500</v>
      </c>
      <c r="G176" s="103">
        <f t="shared" si="35"/>
        <v>0</v>
      </c>
      <c r="H176" s="103">
        <f t="shared" si="35"/>
        <v>0</v>
      </c>
    </row>
    <row r="177" spans="1:8" s="1" customFormat="1">
      <c r="A177" s="150">
        <v>4</v>
      </c>
      <c r="B177" s="151"/>
      <c r="C177" s="104" t="s">
        <v>1</v>
      </c>
      <c r="D177" s="60">
        <f>SUM(D178)</f>
        <v>51630</v>
      </c>
      <c r="E177" s="60">
        <f t="shared" si="35"/>
        <v>4500</v>
      </c>
      <c r="F177" s="60">
        <f t="shared" si="35"/>
        <v>4500</v>
      </c>
      <c r="G177" s="60">
        <f t="shared" si="35"/>
        <v>0</v>
      </c>
      <c r="H177" s="60">
        <f t="shared" si="35"/>
        <v>0</v>
      </c>
    </row>
    <row r="178" spans="1:8" s="9" customFormat="1">
      <c r="A178" s="105">
        <v>42</v>
      </c>
      <c r="B178" s="106"/>
      <c r="C178" s="107" t="s">
        <v>36</v>
      </c>
      <c r="D178" s="108">
        <v>51630</v>
      </c>
      <c r="E178" s="108">
        <v>4500</v>
      </c>
      <c r="F178" s="108">
        <v>4500</v>
      </c>
      <c r="G178" s="108">
        <f t="shared" si="35"/>
        <v>0</v>
      </c>
      <c r="H178" s="108">
        <f t="shared" si="35"/>
        <v>0</v>
      </c>
    </row>
    <row r="179" spans="1:8" s="14" customFormat="1" ht="15" hidden="1" customHeight="1">
      <c r="A179" s="130"/>
      <c r="B179" s="131">
        <v>422</v>
      </c>
      <c r="C179" s="132" t="s">
        <v>95</v>
      </c>
      <c r="D179" s="133">
        <f>SUM(D180:D184)</f>
        <v>0</v>
      </c>
      <c r="E179" s="133">
        <f t="shared" ref="E179:H179" si="36">SUM(E180:E184)</f>
        <v>0</v>
      </c>
      <c r="F179" s="133">
        <f t="shared" si="36"/>
        <v>2500</v>
      </c>
      <c r="G179" s="133">
        <f t="shared" si="36"/>
        <v>0</v>
      </c>
      <c r="H179" s="133">
        <f t="shared" si="36"/>
        <v>0</v>
      </c>
    </row>
    <row r="180" spans="1:8" s="6" customFormat="1" ht="15" hidden="1" customHeight="1">
      <c r="A180" s="134"/>
      <c r="B180" s="135"/>
      <c r="C180" s="136" t="s">
        <v>96</v>
      </c>
      <c r="D180" s="137"/>
      <c r="E180" s="137"/>
      <c r="F180" s="137">
        <v>500</v>
      </c>
      <c r="G180" s="137"/>
      <c r="H180" s="137"/>
    </row>
    <row r="181" spans="1:8" s="6" customFormat="1" ht="15" hidden="1" customHeight="1">
      <c r="A181" s="134"/>
      <c r="B181" s="135"/>
      <c r="C181" s="136" t="s">
        <v>97</v>
      </c>
      <c r="D181" s="137"/>
      <c r="E181" s="137"/>
      <c r="F181" s="137"/>
      <c r="G181" s="137"/>
      <c r="H181" s="137"/>
    </row>
    <row r="182" spans="1:8" s="6" customFormat="1" ht="15" hidden="1" customHeight="1">
      <c r="A182" s="134"/>
      <c r="B182" s="135"/>
      <c r="C182" s="136" t="s">
        <v>98</v>
      </c>
      <c r="D182" s="137"/>
      <c r="E182" s="137"/>
      <c r="F182" s="137">
        <v>2000</v>
      </c>
      <c r="G182" s="137"/>
      <c r="H182" s="137"/>
    </row>
    <row r="183" spans="1:8" s="6" customFormat="1" ht="15" hidden="1" customHeight="1">
      <c r="A183" s="134"/>
      <c r="B183" s="135"/>
      <c r="C183" s="136" t="s">
        <v>99</v>
      </c>
      <c r="D183" s="137"/>
      <c r="E183" s="137"/>
      <c r="F183" s="137"/>
      <c r="G183" s="137"/>
      <c r="H183" s="137"/>
    </row>
    <row r="184" spans="1:8" s="6" customFormat="1" ht="15" hidden="1" customHeight="1">
      <c r="A184" s="138"/>
      <c r="B184" s="139"/>
      <c r="C184" s="140" t="s">
        <v>100</v>
      </c>
      <c r="D184" s="141"/>
      <c r="E184" s="141"/>
      <c r="F184" s="141"/>
      <c r="G184" s="141"/>
      <c r="H184" s="141"/>
    </row>
    <row r="185" spans="1:8">
      <c r="A185" s="145" t="s">
        <v>53</v>
      </c>
      <c r="B185" s="146"/>
      <c r="C185" s="125" t="s">
        <v>35</v>
      </c>
      <c r="D185" s="103">
        <f>SUM(D186)</f>
        <v>0</v>
      </c>
      <c r="E185" s="103">
        <f t="shared" ref="E185:E186" si="37">SUM(E186)</f>
        <v>0</v>
      </c>
      <c r="F185" s="103">
        <f t="shared" ref="F185:F187" si="38">SUM(F186)</f>
        <v>0</v>
      </c>
      <c r="G185" s="103">
        <f t="shared" ref="G185:G187" si="39">SUM(G186)</f>
        <v>0</v>
      </c>
      <c r="H185" s="103">
        <f t="shared" ref="H185:H187" si="40">SUM(H186)</f>
        <v>0</v>
      </c>
    </row>
    <row r="186" spans="1:8">
      <c r="A186" s="150">
        <v>4</v>
      </c>
      <c r="B186" s="151"/>
      <c r="C186" s="104" t="s">
        <v>1</v>
      </c>
      <c r="D186" s="60">
        <f>SUM(D187)</f>
        <v>0</v>
      </c>
      <c r="E186" s="60">
        <f t="shared" si="37"/>
        <v>0</v>
      </c>
      <c r="F186" s="60">
        <f t="shared" si="38"/>
        <v>0</v>
      </c>
      <c r="G186" s="60">
        <f t="shared" si="39"/>
        <v>0</v>
      </c>
      <c r="H186" s="60">
        <f t="shared" si="40"/>
        <v>0</v>
      </c>
    </row>
    <row r="187" spans="1:8" s="4" customFormat="1">
      <c r="A187" s="105">
        <v>42</v>
      </c>
      <c r="B187" s="106"/>
      <c r="C187" s="107" t="s">
        <v>36</v>
      </c>
      <c r="D187" s="108">
        <v>0</v>
      </c>
      <c r="E187" s="108">
        <v>0</v>
      </c>
      <c r="F187" s="108">
        <f t="shared" si="38"/>
        <v>0</v>
      </c>
      <c r="G187" s="108">
        <f t="shared" si="39"/>
        <v>0</v>
      </c>
      <c r="H187" s="108">
        <f t="shared" si="40"/>
        <v>0</v>
      </c>
    </row>
    <row r="188" spans="1:8" s="1" customFormat="1" hidden="1">
      <c r="A188" s="130"/>
      <c r="B188" s="131">
        <v>422</v>
      </c>
      <c r="C188" s="132" t="s">
        <v>95</v>
      </c>
      <c r="D188" s="133">
        <f>SUM(D189:D193)</f>
        <v>2247.5</v>
      </c>
      <c r="E188" s="133">
        <f t="shared" ref="E188" si="41">SUM(E189:E193)</f>
        <v>7100.67</v>
      </c>
      <c r="F188" s="133">
        <f t="shared" ref="F188" si="42">SUM(F189:F193)</f>
        <v>0</v>
      </c>
      <c r="G188" s="133">
        <f t="shared" ref="G188" si="43">SUM(G189:G193)</f>
        <v>0</v>
      </c>
      <c r="H188" s="133">
        <f t="shared" ref="H188" si="44">SUM(H189:H193)</f>
        <v>0</v>
      </c>
    </row>
    <row r="189" spans="1:8" hidden="1">
      <c r="A189" s="134"/>
      <c r="B189" s="135"/>
      <c r="C189" s="136" t="s">
        <v>96</v>
      </c>
      <c r="D189" s="137">
        <v>925.74</v>
      </c>
      <c r="E189" s="137"/>
      <c r="F189" s="137"/>
      <c r="G189" s="137"/>
      <c r="H189" s="137"/>
    </row>
    <row r="190" spans="1:8" hidden="1">
      <c r="A190" s="134"/>
      <c r="B190" s="135"/>
      <c r="C190" s="136" t="s">
        <v>97</v>
      </c>
      <c r="D190" s="137"/>
      <c r="E190" s="137"/>
      <c r="F190" s="137"/>
      <c r="G190" s="137"/>
      <c r="H190" s="137"/>
    </row>
    <row r="191" spans="1:8" hidden="1">
      <c r="A191" s="134"/>
      <c r="B191" s="135"/>
      <c r="C191" s="136" t="s">
        <v>98</v>
      </c>
      <c r="D191" s="137">
        <v>1321.76</v>
      </c>
      <c r="E191" s="137">
        <v>464.53</v>
      </c>
      <c r="F191" s="137"/>
      <c r="G191" s="137"/>
      <c r="H191" s="137"/>
    </row>
    <row r="192" spans="1:8" hidden="1">
      <c r="A192" s="134"/>
      <c r="B192" s="135"/>
      <c r="C192" s="136" t="s">
        <v>99</v>
      </c>
      <c r="D192" s="137"/>
      <c r="E192" s="137">
        <v>6636.14</v>
      </c>
      <c r="F192" s="137"/>
      <c r="G192" s="137"/>
      <c r="H192" s="137"/>
    </row>
    <row r="193" spans="1:8" ht="15.75" hidden="1" thickBot="1">
      <c r="A193" s="138"/>
      <c r="B193" s="139"/>
      <c r="C193" s="140" t="s">
        <v>100</v>
      </c>
      <c r="D193" s="141"/>
      <c r="E193" s="141"/>
      <c r="F193" s="141"/>
      <c r="G193" s="141"/>
      <c r="H193" s="141"/>
    </row>
    <row r="194" spans="1:8">
      <c r="A194" s="145" t="s">
        <v>113</v>
      </c>
      <c r="B194" s="146"/>
      <c r="C194" s="102" t="s">
        <v>114</v>
      </c>
      <c r="D194" s="103">
        <f>SUM(D195)</f>
        <v>0</v>
      </c>
      <c r="E194" s="103">
        <f t="shared" ref="E194:E196" si="45">SUM(E195)</f>
        <v>0</v>
      </c>
      <c r="F194" s="103">
        <f t="shared" ref="F194:F195" si="46">SUM(F195)</f>
        <v>0</v>
      </c>
      <c r="G194" s="103">
        <f t="shared" ref="G194:H196" si="47">SUM(G195)</f>
        <v>0</v>
      </c>
      <c r="H194" s="103">
        <f t="shared" si="47"/>
        <v>0</v>
      </c>
    </row>
    <row r="195" spans="1:8">
      <c r="A195" s="150">
        <v>4</v>
      </c>
      <c r="B195" s="151"/>
      <c r="C195" s="104" t="s">
        <v>1</v>
      </c>
      <c r="D195" s="60">
        <f>SUM(D196)</f>
        <v>0</v>
      </c>
      <c r="E195" s="60">
        <f t="shared" si="45"/>
        <v>0</v>
      </c>
      <c r="F195" s="60">
        <f t="shared" si="46"/>
        <v>0</v>
      </c>
      <c r="G195" s="60">
        <f t="shared" si="47"/>
        <v>0</v>
      </c>
      <c r="H195" s="60">
        <f t="shared" si="47"/>
        <v>0</v>
      </c>
    </row>
    <row r="196" spans="1:8" s="4" customFormat="1">
      <c r="A196" s="105">
        <v>42</v>
      </c>
      <c r="B196" s="106"/>
      <c r="C196" s="107" t="s">
        <v>36</v>
      </c>
      <c r="D196" s="108">
        <f>SUM(D197)</f>
        <v>0</v>
      </c>
      <c r="E196" s="108">
        <f t="shared" si="45"/>
        <v>0</v>
      </c>
      <c r="F196" s="108">
        <v>0</v>
      </c>
      <c r="G196" s="108">
        <f t="shared" si="47"/>
        <v>0</v>
      </c>
      <c r="H196" s="108">
        <f t="shared" si="47"/>
        <v>0</v>
      </c>
    </row>
    <row r="197" spans="1:8" s="1" customFormat="1" hidden="1">
      <c r="A197" s="130"/>
      <c r="B197" s="131">
        <v>422</v>
      </c>
      <c r="C197" s="132" t="s">
        <v>95</v>
      </c>
      <c r="D197" s="133">
        <f>SUM(D198:D202)</f>
        <v>0</v>
      </c>
      <c r="E197" s="133">
        <f t="shared" ref="E197:H197" si="48">SUM(E198:E202)</f>
        <v>0</v>
      </c>
      <c r="F197" s="133">
        <f t="shared" si="48"/>
        <v>2000</v>
      </c>
      <c r="G197" s="133">
        <f t="shared" si="48"/>
        <v>0</v>
      </c>
      <c r="H197" s="133">
        <f t="shared" si="48"/>
        <v>0</v>
      </c>
    </row>
    <row r="198" spans="1:8" ht="15.75" hidden="1" thickBot="1">
      <c r="A198" s="134"/>
      <c r="B198" s="135"/>
      <c r="C198" s="136" t="s">
        <v>96</v>
      </c>
      <c r="D198" s="137"/>
      <c r="E198" s="137"/>
      <c r="F198" s="137"/>
      <c r="G198" s="137"/>
      <c r="H198" s="137"/>
    </row>
    <row r="199" spans="1:8" hidden="1">
      <c r="A199" s="134"/>
      <c r="B199" s="135"/>
      <c r="C199" s="136" t="s">
        <v>97</v>
      </c>
      <c r="D199" s="137"/>
      <c r="E199" s="137"/>
      <c r="F199" s="137"/>
      <c r="G199" s="137"/>
      <c r="H199" s="137"/>
    </row>
    <row r="200" spans="1:8" hidden="1">
      <c r="A200" s="134"/>
      <c r="B200" s="135"/>
      <c r="C200" s="136" t="s">
        <v>98</v>
      </c>
      <c r="D200" s="137"/>
      <c r="E200" s="137"/>
      <c r="F200" s="137">
        <v>2000</v>
      </c>
      <c r="G200" s="137"/>
      <c r="H200" s="137"/>
    </row>
    <row r="201" spans="1:8" hidden="1">
      <c r="A201" s="134"/>
      <c r="B201" s="135"/>
      <c r="C201" s="136" t="s">
        <v>99</v>
      </c>
      <c r="D201" s="137"/>
      <c r="E201" s="137"/>
      <c r="F201" s="137"/>
      <c r="G201" s="137"/>
      <c r="H201" s="137"/>
    </row>
    <row r="202" spans="1:8" ht="15.75" hidden="1" thickBot="1">
      <c r="A202" s="138"/>
      <c r="B202" s="139"/>
      <c r="C202" s="140" t="s">
        <v>100</v>
      </c>
      <c r="D202" s="141"/>
      <c r="E202" s="141"/>
      <c r="F202" s="141"/>
      <c r="G202" s="141"/>
      <c r="H202" s="141"/>
    </row>
    <row r="203" spans="1:8">
      <c r="A203" s="145" t="s">
        <v>101</v>
      </c>
      <c r="B203" s="146"/>
      <c r="C203" s="102" t="s">
        <v>40</v>
      </c>
      <c r="D203" s="103">
        <f>SUM(D204)</f>
        <v>0</v>
      </c>
      <c r="E203" s="103">
        <f t="shared" ref="E203:E205" si="49">SUM(E204)</f>
        <v>0</v>
      </c>
      <c r="F203" s="103">
        <f t="shared" ref="F203:F205" si="50">SUM(F204)</f>
        <v>0</v>
      </c>
      <c r="G203" s="103">
        <f t="shared" ref="G203:G205" si="51">SUM(G204)</f>
        <v>0</v>
      </c>
      <c r="H203" s="103">
        <f t="shared" ref="H203:H205" si="52">SUM(H204)</f>
        <v>0</v>
      </c>
    </row>
    <row r="204" spans="1:8">
      <c r="A204" s="150">
        <v>4</v>
      </c>
      <c r="B204" s="151"/>
      <c r="C204" s="104" t="s">
        <v>1</v>
      </c>
      <c r="D204" s="60">
        <f>SUM(D205)</f>
        <v>0</v>
      </c>
      <c r="E204" s="60">
        <f t="shared" si="49"/>
        <v>0</v>
      </c>
      <c r="F204" s="60">
        <f t="shared" si="50"/>
        <v>0</v>
      </c>
      <c r="G204" s="60">
        <f t="shared" si="51"/>
        <v>0</v>
      </c>
      <c r="H204" s="60">
        <f t="shared" si="52"/>
        <v>0</v>
      </c>
    </row>
    <row r="205" spans="1:8" s="4" customFormat="1">
      <c r="A205" s="105">
        <v>42</v>
      </c>
      <c r="B205" s="106"/>
      <c r="C205" s="107" t="s">
        <v>36</v>
      </c>
      <c r="D205" s="108">
        <f>SUM(D206)</f>
        <v>0</v>
      </c>
      <c r="E205" s="108">
        <f t="shared" si="49"/>
        <v>0</v>
      </c>
      <c r="F205" s="108">
        <f t="shared" si="50"/>
        <v>0</v>
      </c>
      <c r="G205" s="108">
        <f t="shared" si="51"/>
        <v>0</v>
      </c>
      <c r="H205" s="108">
        <f t="shared" si="52"/>
        <v>0</v>
      </c>
    </row>
    <row r="206" spans="1:8" s="1" customFormat="1" hidden="1">
      <c r="A206" s="10"/>
      <c r="B206" s="11">
        <v>422</v>
      </c>
      <c r="C206" s="12" t="s">
        <v>95</v>
      </c>
      <c r="D206" s="13">
        <f>SUM(D207:D207)</f>
        <v>0</v>
      </c>
      <c r="E206" s="13">
        <f>SUM(E207:E207)</f>
        <v>0</v>
      </c>
      <c r="F206" s="13">
        <f>SUM(F207:F207)</f>
        <v>0</v>
      </c>
      <c r="G206" s="13">
        <f>SUM(G207:G207)</f>
        <v>0</v>
      </c>
      <c r="H206" s="13">
        <f>SUM(H207:H207)</f>
        <v>0</v>
      </c>
    </row>
    <row r="207" spans="1:8" ht="15.75" hidden="1" thickBot="1">
      <c r="A207" s="7"/>
      <c r="B207" s="8"/>
      <c r="C207" s="15" t="s">
        <v>100</v>
      </c>
      <c r="D207" s="16"/>
      <c r="E207" s="16"/>
      <c r="F207" s="16"/>
      <c r="G207" s="16"/>
      <c r="H207" s="16"/>
    </row>
    <row r="209" spans="5:7">
      <c r="E209" s="148"/>
      <c r="F209" s="148"/>
      <c r="G209" s="148"/>
    </row>
    <row r="210" spans="5:7">
      <c r="E210" s="149"/>
      <c r="F210" s="149"/>
      <c r="G210" s="149"/>
    </row>
  </sheetData>
  <mergeCells count="54">
    <mergeCell ref="A1:H1"/>
    <mergeCell ref="A82:H82"/>
    <mergeCell ref="A36:H36"/>
    <mergeCell ref="A37:H37"/>
    <mergeCell ref="A54:H54"/>
    <mergeCell ref="A17:C17"/>
    <mergeCell ref="A7:H7"/>
    <mergeCell ref="A23:H23"/>
    <mergeCell ref="A3:H3"/>
    <mergeCell ref="A6:H6"/>
    <mergeCell ref="A9:C9"/>
    <mergeCell ref="A11:C11"/>
    <mergeCell ref="A13:C13"/>
    <mergeCell ref="F10:H10"/>
    <mergeCell ref="F12:H12"/>
    <mergeCell ref="F14:H14"/>
    <mergeCell ref="A94:B94"/>
    <mergeCell ref="F16:H16"/>
    <mergeCell ref="F18:H18"/>
    <mergeCell ref="A19:C19"/>
    <mergeCell ref="A21:C21"/>
    <mergeCell ref="F20:H20"/>
    <mergeCell ref="A162:B162"/>
    <mergeCell ref="A176:B176"/>
    <mergeCell ref="A175:B175"/>
    <mergeCell ref="F22:H22"/>
    <mergeCell ref="A25:C25"/>
    <mergeCell ref="A26:C26"/>
    <mergeCell ref="A27:C27"/>
    <mergeCell ref="A91:H91"/>
    <mergeCell ref="A29:H29"/>
    <mergeCell ref="A34:C34"/>
    <mergeCell ref="A31:C31"/>
    <mergeCell ref="A32:C32"/>
    <mergeCell ref="A75:H75"/>
    <mergeCell ref="A171:B171"/>
    <mergeCell ref="A92:B92"/>
    <mergeCell ref="A93:B93"/>
    <mergeCell ref="A170:B170"/>
    <mergeCell ref="A95:B95"/>
    <mergeCell ref="A5:H5"/>
    <mergeCell ref="E209:G209"/>
    <mergeCell ref="E210:G210"/>
    <mergeCell ref="A185:B185"/>
    <mergeCell ref="A186:B186"/>
    <mergeCell ref="A203:B203"/>
    <mergeCell ref="A204:B204"/>
    <mergeCell ref="A194:B194"/>
    <mergeCell ref="A195:B195"/>
    <mergeCell ref="A177:B177"/>
    <mergeCell ref="A96:B96"/>
    <mergeCell ref="A117:B117"/>
    <mergeCell ref="A118:B118"/>
    <mergeCell ref="A161:B161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85" orientation="landscape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tabSelected="1" topLeftCell="A23" zoomScale="120" zoomScaleNormal="120" workbookViewId="0">
      <selection activeCell="B44" sqref="B44"/>
    </sheetView>
  </sheetViews>
  <sheetFormatPr defaultRowHeight="15"/>
  <cols>
    <col min="1" max="1" width="28.140625" customWidth="1"/>
    <col min="2" max="2" width="97.85546875" customWidth="1"/>
    <col min="257" max="257" width="28.140625" customWidth="1"/>
    <col min="258" max="258" width="97.85546875" customWidth="1"/>
    <col min="513" max="513" width="28.140625" customWidth="1"/>
    <col min="514" max="514" width="97.85546875" customWidth="1"/>
    <col min="769" max="769" width="28.140625" customWidth="1"/>
    <col min="770" max="770" width="97.85546875" customWidth="1"/>
    <col min="1025" max="1025" width="28.140625" customWidth="1"/>
    <col min="1026" max="1026" width="97.85546875" customWidth="1"/>
    <col min="1281" max="1281" width="28.140625" customWidth="1"/>
    <col min="1282" max="1282" width="97.85546875" customWidth="1"/>
    <col min="1537" max="1537" width="28.140625" customWidth="1"/>
    <col min="1538" max="1538" width="97.85546875" customWidth="1"/>
    <col min="1793" max="1793" width="28.140625" customWidth="1"/>
    <col min="1794" max="1794" width="97.85546875" customWidth="1"/>
    <col min="2049" max="2049" width="28.140625" customWidth="1"/>
    <col min="2050" max="2050" width="97.85546875" customWidth="1"/>
    <col min="2305" max="2305" width="28.140625" customWidth="1"/>
    <col min="2306" max="2306" width="97.85546875" customWidth="1"/>
    <col min="2561" max="2561" width="28.140625" customWidth="1"/>
    <col min="2562" max="2562" width="97.85546875" customWidth="1"/>
    <col min="2817" max="2817" width="28.140625" customWidth="1"/>
    <col min="2818" max="2818" width="97.85546875" customWidth="1"/>
    <col min="3073" max="3073" width="28.140625" customWidth="1"/>
    <col min="3074" max="3074" width="97.85546875" customWidth="1"/>
    <col min="3329" max="3329" width="28.140625" customWidth="1"/>
    <col min="3330" max="3330" width="97.85546875" customWidth="1"/>
    <col min="3585" max="3585" width="28.140625" customWidth="1"/>
    <col min="3586" max="3586" width="97.85546875" customWidth="1"/>
    <col min="3841" max="3841" width="28.140625" customWidth="1"/>
    <col min="3842" max="3842" width="97.85546875" customWidth="1"/>
    <col min="4097" max="4097" width="28.140625" customWidth="1"/>
    <col min="4098" max="4098" width="97.85546875" customWidth="1"/>
    <col min="4353" max="4353" width="28.140625" customWidth="1"/>
    <col min="4354" max="4354" width="97.85546875" customWidth="1"/>
    <col min="4609" max="4609" width="28.140625" customWidth="1"/>
    <col min="4610" max="4610" width="97.85546875" customWidth="1"/>
    <col min="4865" max="4865" width="28.140625" customWidth="1"/>
    <col min="4866" max="4866" width="97.85546875" customWidth="1"/>
    <col min="5121" max="5121" width="28.140625" customWidth="1"/>
    <col min="5122" max="5122" width="97.85546875" customWidth="1"/>
    <col min="5377" max="5377" width="28.140625" customWidth="1"/>
    <col min="5378" max="5378" width="97.85546875" customWidth="1"/>
    <col min="5633" max="5633" width="28.140625" customWidth="1"/>
    <col min="5634" max="5634" width="97.85546875" customWidth="1"/>
    <col min="5889" max="5889" width="28.140625" customWidth="1"/>
    <col min="5890" max="5890" width="97.85546875" customWidth="1"/>
    <col min="6145" max="6145" width="28.140625" customWidth="1"/>
    <col min="6146" max="6146" width="97.85546875" customWidth="1"/>
    <col min="6401" max="6401" width="28.140625" customWidth="1"/>
    <col min="6402" max="6402" width="97.85546875" customWidth="1"/>
    <col min="6657" max="6657" width="28.140625" customWidth="1"/>
    <col min="6658" max="6658" width="97.85546875" customWidth="1"/>
    <col min="6913" max="6913" width="28.140625" customWidth="1"/>
    <col min="6914" max="6914" width="97.85546875" customWidth="1"/>
    <col min="7169" max="7169" width="28.140625" customWidth="1"/>
    <col min="7170" max="7170" width="97.85546875" customWidth="1"/>
    <col min="7425" max="7425" width="28.140625" customWidth="1"/>
    <col min="7426" max="7426" width="97.85546875" customWidth="1"/>
    <col min="7681" max="7681" width="28.140625" customWidth="1"/>
    <col min="7682" max="7682" width="97.85546875" customWidth="1"/>
    <col min="7937" max="7937" width="28.140625" customWidth="1"/>
    <col min="7938" max="7938" width="97.85546875" customWidth="1"/>
    <col min="8193" max="8193" width="28.140625" customWidth="1"/>
    <col min="8194" max="8194" width="97.85546875" customWidth="1"/>
    <col min="8449" max="8449" width="28.140625" customWidth="1"/>
    <col min="8450" max="8450" width="97.85546875" customWidth="1"/>
    <col min="8705" max="8705" width="28.140625" customWidth="1"/>
    <col min="8706" max="8706" width="97.85546875" customWidth="1"/>
    <col min="8961" max="8961" width="28.140625" customWidth="1"/>
    <col min="8962" max="8962" width="97.85546875" customWidth="1"/>
    <col min="9217" max="9217" width="28.140625" customWidth="1"/>
    <col min="9218" max="9218" width="97.85546875" customWidth="1"/>
    <col min="9473" max="9473" width="28.140625" customWidth="1"/>
    <col min="9474" max="9474" width="97.85546875" customWidth="1"/>
    <col min="9729" max="9729" width="28.140625" customWidth="1"/>
    <col min="9730" max="9730" width="97.85546875" customWidth="1"/>
    <col min="9985" max="9985" width="28.140625" customWidth="1"/>
    <col min="9986" max="9986" width="97.85546875" customWidth="1"/>
    <col min="10241" max="10241" width="28.140625" customWidth="1"/>
    <col min="10242" max="10242" width="97.85546875" customWidth="1"/>
    <col min="10497" max="10497" width="28.140625" customWidth="1"/>
    <col min="10498" max="10498" width="97.85546875" customWidth="1"/>
    <col min="10753" max="10753" width="28.140625" customWidth="1"/>
    <col min="10754" max="10754" width="97.85546875" customWidth="1"/>
    <col min="11009" max="11009" width="28.140625" customWidth="1"/>
    <col min="11010" max="11010" width="97.85546875" customWidth="1"/>
    <col min="11265" max="11265" width="28.140625" customWidth="1"/>
    <col min="11266" max="11266" width="97.85546875" customWidth="1"/>
    <col min="11521" max="11521" width="28.140625" customWidth="1"/>
    <col min="11522" max="11522" width="97.85546875" customWidth="1"/>
    <col min="11777" max="11777" width="28.140625" customWidth="1"/>
    <col min="11778" max="11778" width="97.85546875" customWidth="1"/>
    <col min="12033" max="12033" width="28.140625" customWidth="1"/>
    <col min="12034" max="12034" width="97.85546875" customWidth="1"/>
    <col min="12289" max="12289" width="28.140625" customWidth="1"/>
    <col min="12290" max="12290" width="97.85546875" customWidth="1"/>
    <col min="12545" max="12545" width="28.140625" customWidth="1"/>
    <col min="12546" max="12546" width="97.85546875" customWidth="1"/>
    <col min="12801" max="12801" width="28.140625" customWidth="1"/>
    <col min="12802" max="12802" width="97.85546875" customWidth="1"/>
    <col min="13057" max="13057" width="28.140625" customWidth="1"/>
    <col min="13058" max="13058" width="97.85546875" customWidth="1"/>
    <col min="13313" max="13313" width="28.140625" customWidth="1"/>
    <col min="13314" max="13314" width="97.85546875" customWidth="1"/>
    <col min="13569" max="13569" width="28.140625" customWidth="1"/>
    <col min="13570" max="13570" width="97.85546875" customWidth="1"/>
    <col min="13825" max="13825" width="28.140625" customWidth="1"/>
    <col min="13826" max="13826" width="97.85546875" customWidth="1"/>
    <col min="14081" max="14081" width="28.140625" customWidth="1"/>
    <col min="14082" max="14082" width="97.85546875" customWidth="1"/>
    <col min="14337" max="14337" width="28.140625" customWidth="1"/>
    <col min="14338" max="14338" width="97.85546875" customWidth="1"/>
    <col min="14593" max="14593" width="28.140625" customWidth="1"/>
    <col min="14594" max="14594" width="97.85546875" customWidth="1"/>
    <col min="14849" max="14849" width="28.140625" customWidth="1"/>
    <col min="14850" max="14850" width="97.85546875" customWidth="1"/>
    <col min="15105" max="15105" width="28.140625" customWidth="1"/>
    <col min="15106" max="15106" width="97.85546875" customWidth="1"/>
    <col min="15361" max="15361" width="28.140625" customWidth="1"/>
    <col min="15362" max="15362" width="97.85546875" customWidth="1"/>
    <col min="15617" max="15617" width="28.140625" customWidth="1"/>
    <col min="15618" max="15618" width="97.85546875" customWidth="1"/>
    <col min="15873" max="15873" width="28.140625" customWidth="1"/>
    <col min="15874" max="15874" width="97.85546875" customWidth="1"/>
    <col min="16129" max="16129" width="28.140625" customWidth="1"/>
    <col min="16130" max="16130" width="97.85546875" customWidth="1"/>
  </cols>
  <sheetData>
    <row r="1" spans="1:2" ht="15.75">
      <c r="A1" s="147" t="s">
        <v>136</v>
      </c>
      <c r="B1" s="147"/>
    </row>
    <row r="2" spans="1:2" ht="15.75">
      <c r="A2" s="194" t="s">
        <v>147</v>
      </c>
      <c r="B2" s="194"/>
    </row>
    <row r="3" spans="1:2" ht="15.75" thickBot="1"/>
    <row r="4" spans="1:2">
      <c r="A4" s="195" t="s">
        <v>122</v>
      </c>
      <c r="B4" s="196" t="s">
        <v>139</v>
      </c>
    </row>
    <row r="5" spans="1:2" ht="6.75" customHeight="1">
      <c r="A5" s="188"/>
      <c r="B5" s="197"/>
    </row>
    <row r="6" spans="1:2">
      <c r="A6" s="186" t="s">
        <v>123</v>
      </c>
      <c r="B6" s="189" t="s">
        <v>124</v>
      </c>
    </row>
    <row r="7" spans="1:2">
      <c r="A7" s="187"/>
      <c r="B7" s="190"/>
    </row>
    <row r="8" spans="1:2">
      <c r="A8" s="187"/>
      <c r="B8" s="190"/>
    </row>
    <row r="9" spans="1:2">
      <c r="A9" s="187"/>
      <c r="B9" s="190"/>
    </row>
    <row r="10" spans="1:2">
      <c r="A10" s="187"/>
      <c r="B10" s="190"/>
    </row>
    <row r="11" spans="1:2">
      <c r="A11" s="187"/>
      <c r="B11" s="190"/>
    </row>
    <row r="12" spans="1:2" ht="19.5" customHeight="1">
      <c r="A12" s="188"/>
      <c r="B12" s="191"/>
    </row>
    <row r="13" spans="1:2">
      <c r="A13" s="186" t="s">
        <v>125</v>
      </c>
      <c r="B13" s="189" t="s">
        <v>126</v>
      </c>
    </row>
    <row r="14" spans="1:2">
      <c r="A14" s="187"/>
      <c r="B14" s="190"/>
    </row>
    <row r="15" spans="1:2" ht="65.25" customHeight="1">
      <c r="A15" s="188"/>
      <c r="B15" s="191"/>
    </row>
    <row r="16" spans="1:2">
      <c r="A16" s="186" t="s">
        <v>127</v>
      </c>
      <c r="B16" s="189" t="s">
        <v>128</v>
      </c>
    </row>
    <row r="17" spans="1:2">
      <c r="A17" s="187"/>
      <c r="B17" s="190"/>
    </row>
    <row r="18" spans="1:2">
      <c r="A18" s="187"/>
      <c r="B18" s="190"/>
    </row>
    <row r="19" spans="1:2" ht="16.5" customHeight="1">
      <c r="A19" s="187"/>
      <c r="B19" s="190"/>
    </row>
    <row r="20" spans="1:2" ht="1.5" customHeight="1">
      <c r="A20" s="192" t="s">
        <v>129</v>
      </c>
      <c r="B20" s="193" t="s">
        <v>148</v>
      </c>
    </row>
    <row r="21" spans="1:2" hidden="1">
      <c r="A21" s="192"/>
      <c r="B21" s="193"/>
    </row>
    <row r="22" spans="1:2" ht="309.75" customHeight="1">
      <c r="A22" s="192"/>
      <c r="B22" s="193"/>
    </row>
    <row r="23" spans="1:2" ht="12" customHeight="1">
      <c r="A23" s="187" t="s">
        <v>130</v>
      </c>
      <c r="B23" s="198" t="s">
        <v>131</v>
      </c>
    </row>
    <row r="24" spans="1:2" ht="13.5" customHeight="1">
      <c r="A24" s="187"/>
      <c r="B24" s="198"/>
    </row>
    <row r="25" spans="1:2" ht="9.75" hidden="1" customHeight="1">
      <c r="A25" s="187"/>
      <c r="B25" s="198"/>
    </row>
    <row r="26" spans="1:2" hidden="1">
      <c r="A26" s="187"/>
      <c r="B26" s="198"/>
    </row>
    <row r="27" spans="1:2" ht="31.5" customHeight="1">
      <c r="A27" s="186" t="s">
        <v>132</v>
      </c>
      <c r="B27" s="189" t="s">
        <v>137</v>
      </c>
    </row>
    <row r="28" spans="1:2" hidden="1">
      <c r="A28" s="187"/>
      <c r="B28" s="190"/>
    </row>
    <row r="29" spans="1:2" hidden="1">
      <c r="A29" s="187"/>
      <c r="B29" s="190"/>
    </row>
    <row r="30" spans="1:2" ht="2.25" customHeight="1" thickBot="1">
      <c r="A30" s="199"/>
      <c r="B30" s="200"/>
    </row>
    <row r="31" spans="1:2" ht="4.5" customHeight="1"/>
    <row r="32" spans="1:2" ht="15.75">
      <c r="A32" s="201" t="s">
        <v>121</v>
      </c>
      <c r="B32" s="201"/>
    </row>
    <row r="33" spans="1:2" ht="15.75">
      <c r="A33" s="144" t="s">
        <v>138</v>
      </c>
      <c r="B33" s="142"/>
    </row>
    <row r="34" spans="1:2" ht="11.25" customHeight="1">
      <c r="A34" s="143"/>
      <c r="B34" s="143"/>
    </row>
    <row r="35" spans="1:2" ht="15.75">
      <c r="A35" s="17" t="s">
        <v>156</v>
      </c>
      <c r="B35" s="143"/>
    </row>
    <row r="36" spans="1:2" ht="15.75">
      <c r="A36" s="17" t="s">
        <v>157</v>
      </c>
      <c r="B36" s="143"/>
    </row>
    <row r="37" spans="1:2" ht="15.75" customHeight="1">
      <c r="A37" s="202" t="s">
        <v>155</v>
      </c>
      <c r="B37" s="202"/>
    </row>
    <row r="38" spans="1:2" ht="15.75">
      <c r="A38" s="143"/>
      <c r="B38" s="18" t="s">
        <v>133</v>
      </c>
    </row>
    <row r="39" spans="1:2" ht="6.75" customHeight="1">
      <c r="A39" s="143"/>
      <c r="B39" s="18"/>
    </row>
    <row r="40" spans="1:2" ht="15.75">
      <c r="A40" s="143"/>
      <c r="B40" s="18" t="s">
        <v>135</v>
      </c>
    </row>
  </sheetData>
  <mergeCells count="18">
    <mergeCell ref="B23:B26"/>
    <mergeCell ref="A27:A30"/>
    <mergeCell ref="B27:B30"/>
    <mergeCell ref="A32:B32"/>
    <mergeCell ref="A37:B37"/>
    <mergeCell ref="A23:A26"/>
    <mergeCell ref="A1:B1"/>
    <mergeCell ref="A2:B2"/>
    <mergeCell ref="A4:A5"/>
    <mergeCell ref="B4:B5"/>
    <mergeCell ref="A6:A12"/>
    <mergeCell ref="B6:B12"/>
    <mergeCell ref="A13:A15"/>
    <mergeCell ref="B13:B15"/>
    <mergeCell ref="A16:A19"/>
    <mergeCell ref="B16:B19"/>
    <mergeCell ref="A20:A22"/>
    <mergeCell ref="B20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I POSEBNI DIO</vt:lpstr>
      <vt:lpstr>OBRAZLOŽENJE</vt:lpstr>
      <vt:lpstr>'OPĆI I 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Nevena Čengija</cp:lastModifiedBy>
  <cp:lastPrinted>2023-12-11T13:40:25Z</cp:lastPrinted>
  <dcterms:created xsi:type="dcterms:W3CDTF">2022-08-12T12:51:27Z</dcterms:created>
  <dcterms:modified xsi:type="dcterms:W3CDTF">2024-01-31T10:17:52Z</dcterms:modified>
</cp:coreProperties>
</file>